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C:\Users\daniel.whalen\Documents\Excel\"/>
    </mc:Choice>
  </mc:AlternateContent>
  <xr:revisionPtr revIDLastSave="0" documentId="13_ncr:1_{AEF4E570-E420-4BDA-A56D-D82D3985531E}" xr6:coauthVersionLast="36" xr6:coauthVersionMax="47" xr10:uidLastSave="{00000000-0000-0000-0000-000000000000}"/>
  <bookViews>
    <workbookView xWindow="0" yWindow="0" windowWidth="28800" windowHeight="11580" tabRatio="855" xr2:uid="{9FC902A7-8EAA-47E4-A9E8-E18C1E4B02FB}"/>
  </bookViews>
  <sheets>
    <sheet name="Instructions" sheetId="6" r:id="rId1"/>
    <sheet name="UNIFORMAT reference" sheetId="8" r:id="rId2"/>
    <sheet name="App A - Renewable Energy" sheetId="4" r:id="rId3"/>
    <sheet name="App B - Design Const Retrofit" sheetId="1" r:id="rId4"/>
    <sheet name="App C -Operations &amp; Maintenance" sheetId="2" r:id="rId5"/>
    <sheet name="App D - Occupant Behaviour" sheetId="3" r:id="rId6"/>
    <sheet name="App E - Conservation Goals" sheetId="5" r:id="rId7"/>
    <sheet name="Uniformat Notes" sheetId="7" r:id="rId8"/>
  </sheets>
  <definedNames>
    <definedName name="Appendices2.a11.l11.5">'App E - Conservation Goals'!$A$11</definedName>
    <definedName name="BuildingEnvelope4.a37.p37.2">Building_Envelope[[#Headers],[Building Envelope]]</definedName>
    <definedName name="ColumnTotalBuildingArea1.a4.b4.5">'App E - Conservation Goals'!$A$4</definedName>
    <definedName name="Controls3.a29.p29.2">Controls[[#Headers],[Controls]]</definedName>
    <definedName name="DesignConstruction5.a47.m47.2">Design_Construction_and_Retrofit_Strategies_Total[[#Headers],[Design, Construction &amp; Retrofit Strategies Total]]</definedName>
    <definedName name="EnergyAudits2.a15.p15.3">Energy_Audits[[#Headers],[Energy Audits]]</definedName>
    <definedName name="Hvac2.a10.p10.2">HVAC[[#Headers],[H.V.A.C.]]</definedName>
    <definedName name="Lighting1.a3.p3.2">Lighting[[#Headers],[ Lighting]]</definedName>
    <definedName name="OperationsAndMaintenance3.a21.m21.3">Operations_and_Maintenance_Strategies_Total[[#Headers],[Operations and Maintenance Strategies Total]]</definedName>
    <definedName name="PolicyAndPlanning1.a3.p3.3">Policy_and_Planning[[#Headers],[Policy and Planning]]</definedName>
    <definedName name="_xlnm.Print_Area" localSheetId="2">'App A - Renewable Energy'!$A$2:$O$9</definedName>
    <definedName name="_xlnm.Print_Area" localSheetId="3">'App B - Design Const Retrofit'!$A$2:$P$54</definedName>
    <definedName name="_xlnm.Print_Area" localSheetId="4">'App C -Operations &amp; Maintenance'!$A$2:$P$33</definedName>
    <definedName name="_xlnm.Print_Area" localSheetId="5">'App D - Occupant Behaviour'!$A$2:$P$4200</definedName>
    <definedName name="_xlnm.Print_Area" localSheetId="6">'App E - Conservation Goals'!$A$2:$K$22</definedName>
    <definedName name="_xlnm.Print_Area" localSheetId="7">'Uniformat Notes'!$A$2:$A$6</definedName>
    <definedName name="_xlnm.Print_Area" localSheetId="1">'UNIFORMAT reference'!$A$2:$B$106</definedName>
    <definedName name="_xlnm.Print_Titles" localSheetId="1">'UNIFORMAT reference'!$2:$8</definedName>
    <definedName name="TrainingAndEducation1.a4.p4.4">Training_and_Education[[#Headers],[Training and Education]]</definedName>
    <definedName name="TypeofRenewableEnergy1.a3.o3.1">Renewable_Energy[[#Headers],[Type of Renewable Energy]]</definedName>
  </definedNames>
  <calcPr calcId="191029"/>
</workbook>
</file>

<file path=xl/calcChain.xml><?xml version="1.0" encoding="utf-8"?>
<calcChain xmlns="http://schemas.openxmlformats.org/spreadsheetml/2006/main">
  <c r="B55" i="1" l="1"/>
  <c r="B19" i="3" l="1"/>
  <c r="B18" i="3"/>
  <c r="B16" i="3"/>
  <c r="K13" i="3"/>
  <c r="J14" i="5" s="1"/>
  <c r="I13" i="3"/>
  <c r="H14" i="5" s="1"/>
  <c r="G13" i="3"/>
  <c r="F14" i="5" s="1"/>
  <c r="E13" i="3"/>
  <c r="D14" i="5" s="1"/>
  <c r="C13" i="3"/>
  <c r="B14" i="5" s="1"/>
  <c r="P12" i="3"/>
  <c r="P11" i="3"/>
  <c r="P10" i="3"/>
  <c r="P9" i="3"/>
  <c r="P8" i="3"/>
  <c r="P7" i="3"/>
  <c r="P6" i="3"/>
  <c r="P5" i="3"/>
  <c r="A29" i="2"/>
  <c r="A28" i="2"/>
  <c r="A26" i="2"/>
  <c r="K23" i="2"/>
  <c r="J13" i="5" s="1"/>
  <c r="I23" i="2"/>
  <c r="H13" i="5" s="1"/>
  <c r="G23" i="2"/>
  <c r="F13" i="5" s="1"/>
  <c r="E23" i="2"/>
  <c r="D13" i="5" s="1"/>
  <c r="C23" i="2"/>
  <c r="B13" i="5" s="1"/>
  <c r="P19" i="2"/>
  <c r="P18" i="2"/>
  <c r="P17" i="2"/>
  <c r="P13" i="2"/>
  <c r="P12" i="2"/>
  <c r="P11" i="2"/>
  <c r="P10" i="2"/>
  <c r="P9" i="2"/>
  <c r="P8" i="2"/>
  <c r="P7" i="2"/>
  <c r="P6" i="2"/>
  <c r="P5" i="2"/>
  <c r="K49" i="1"/>
  <c r="J12" i="5" s="1"/>
  <c r="I49" i="1"/>
  <c r="H12" i="5" s="1"/>
  <c r="G49" i="1"/>
  <c r="F12" i="5" s="1"/>
  <c r="E49" i="1"/>
  <c r="D12" i="5" s="1"/>
  <c r="C49" i="1"/>
  <c r="B12" i="5" s="1"/>
  <c r="P45" i="1"/>
  <c r="P44" i="1"/>
  <c r="H44" i="1"/>
  <c r="P43" i="1"/>
  <c r="P42" i="1"/>
  <c r="H42" i="1" s="1"/>
  <c r="P41" i="1"/>
  <c r="P40" i="1"/>
  <c r="P39" i="1"/>
  <c r="P35" i="1"/>
  <c r="P34" i="1"/>
  <c r="L34" i="1" s="1"/>
  <c r="P33" i="1"/>
  <c r="P32" i="1"/>
  <c r="P31" i="1"/>
  <c r="P27" i="1"/>
  <c r="D27" i="1" s="1"/>
  <c r="P26" i="1"/>
  <c r="P25" i="1"/>
  <c r="L25" i="1" s="1"/>
  <c r="P24" i="1"/>
  <c r="P23" i="1"/>
  <c r="P22" i="1"/>
  <c r="P21" i="1"/>
  <c r="D21" i="1" s="1"/>
  <c r="H21" i="1"/>
  <c r="P20" i="1"/>
  <c r="P19" i="1"/>
  <c r="P18" i="1"/>
  <c r="P17" i="1"/>
  <c r="L17" i="1"/>
  <c r="P16" i="1"/>
  <c r="P15" i="1"/>
  <c r="L15" i="1"/>
  <c r="P14" i="1"/>
  <c r="P13" i="1"/>
  <c r="H13" i="1" s="1"/>
  <c r="P12" i="1"/>
  <c r="F12" i="1"/>
  <c r="P8" i="1"/>
  <c r="D8" i="1" s="1"/>
  <c r="P7" i="1"/>
  <c r="P6" i="1"/>
  <c r="P5" i="1"/>
  <c r="O9" i="4"/>
  <c r="O8" i="4"/>
  <c r="O7" i="4"/>
  <c r="O6" i="4"/>
  <c r="O5" i="4"/>
  <c r="O4" i="4"/>
  <c r="A27" i="2" l="1"/>
  <c r="J16" i="1"/>
  <c r="J22" i="1"/>
  <c r="J33" i="1"/>
  <c r="F33" i="1"/>
  <c r="D32" i="1"/>
  <c r="F14" i="1"/>
  <c r="H23" i="1"/>
  <c r="J35" i="1"/>
  <c r="J14" i="1"/>
  <c r="L23" i="1"/>
  <c r="D19" i="1"/>
  <c r="H32" i="1"/>
  <c r="H40" i="1"/>
  <c r="J5" i="1"/>
  <c r="F31" i="1"/>
  <c r="L6" i="1"/>
  <c r="H15" i="1"/>
  <c r="F20" i="1"/>
  <c r="J24" i="1"/>
  <c r="D13" i="1"/>
  <c r="F22" i="1"/>
  <c r="H34" i="1"/>
  <c r="D6" i="1"/>
  <c r="F7" i="1"/>
  <c r="H8" i="1"/>
  <c r="J12" i="1"/>
  <c r="L13" i="1"/>
  <c r="D17" i="1"/>
  <c r="F18" i="1"/>
  <c r="H19" i="1"/>
  <c r="J20" i="1"/>
  <c r="L21" i="1"/>
  <c r="D25" i="1"/>
  <c r="F26" i="1"/>
  <c r="H27" i="1"/>
  <c r="J31" i="1"/>
  <c r="L32" i="1"/>
  <c r="J39" i="1"/>
  <c r="J41" i="1"/>
  <c r="J43" i="1"/>
  <c r="J45" i="1"/>
  <c r="F5" i="1"/>
  <c r="H6" i="1"/>
  <c r="J7" i="1"/>
  <c r="L8" i="1"/>
  <c r="D15" i="1"/>
  <c r="F16" i="1"/>
  <c r="H17" i="1"/>
  <c r="J18" i="1"/>
  <c r="L19" i="1"/>
  <c r="D23" i="1"/>
  <c r="F24" i="1"/>
  <c r="H25" i="1"/>
  <c r="J26" i="1"/>
  <c r="L27" i="1"/>
  <c r="D34" i="1"/>
  <c r="F35" i="1"/>
  <c r="B17" i="3"/>
  <c r="H12" i="3" s="1"/>
  <c r="L45" i="1"/>
  <c r="H45" i="1"/>
  <c r="D45" i="1"/>
  <c r="J44" i="1"/>
  <c r="F44" i="1"/>
  <c r="L43" i="1"/>
  <c r="H43" i="1"/>
  <c r="D43" i="1"/>
  <c r="J42" i="1"/>
  <c r="F42" i="1"/>
  <c r="L41" i="1"/>
  <c r="H41" i="1"/>
  <c r="D41" i="1"/>
  <c r="J40" i="1"/>
  <c r="F40" i="1"/>
  <c r="L39" i="1"/>
  <c r="H39" i="1"/>
  <c r="D39" i="1"/>
  <c r="D5" i="1"/>
  <c r="H5" i="1"/>
  <c r="L5" i="1"/>
  <c r="F6" i="1"/>
  <c r="J6" i="1"/>
  <c r="D7" i="1"/>
  <c r="H7" i="1"/>
  <c r="L7" i="1"/>
  <c r="F8" i="1"/>
  <c r="J8" i="1"/>
  <c r="D12" i="1"/>
  <c r="H12" i="1"/>
  <c r="L12" i="1"/>
  <c r="F13" i="1"/>
  <c r="J13" i="1"/>
  <c r="D14" i="1"/>
  <c r="H14" i="1"/>
  <c r="L14" i="1"/>
  <c r="F15" i="1"/>
  <c r="J15" i="1"/>
  <c r="D16" i="1"/>
  <c r="H16" i="1"/>
  <c r="L16" i="1"/>
  <c r="F17" i="1"/>
  <c r="J17" i="1"/>
  <c r="D18" i="1"/>
  <c r="H18" i="1"/>
  <c r="L18" i="1"/>
  <c r="F19" i="1"/>
  <c r="J19" i="1"/>
  <c r="D20" i="1"/>
  <c r="H20" i="1"/>
  <c r="L20" i="1"/>
  <c r="F21" i="1"/>
  <c r="J21" i="1"/>
  <c r="D22" i="1"/>
  <c r="H22" i="1"/>
  <c r="L22" i="1"/>
  <c r="F23" i="1"/>
  <c r="J23" i="1"/>
  <c r="D24" i="1"/>
  <c r="H24" i="1"/>
  <c r="L24" i="1"/>
  <c r="F25" i="1"/>
  <c r="J25" i="1"/>
  <c r="D26" i="1"/>
  <c r="H26" i="1"/>
  <c r="L26" i="1"/>
  <c r="F27" i="1"/>
  <c r="J27" i="1"/>
  <c r="D31" i="1"/>
  <c r="H31" i="1"/>
  <c r="L31" i="1"/>
  <c r="F32" i="1"/>
  <c r="J32" i="1"/>
  <c r="D33" i="1"/>
  <c r="H33" i="1"/>
  <c r="L33" i="1"/>
  <c r="F34" i="1"/>
  <c r="J34" i="1"/>
  <c r="D35" i="1"/>
  <c r="H35" i="1"/>
  <c r="L35" i="1"/>
  <c r="F39" i="1"/>
  <c r="D40" i="1"/>
  <c r="L40" i="1"/>
  <c r="F41" i="1"/>
  <c r="D42" i="1"/>
  <c r="L42" i="1"/>
  <c r="F43" i="1"/>
  <c r="D44" i="1"/>
  <c r="L44" i="1"/>
  <c r="F45" i="1"/>
  <c r="H7" i="3"/>
  <c r="D6" i="3"/>
  <c r="D15" i="5"/>
  <c r="F15" i="5"/>
  <c r="B15" i="5"/>
  <c r="H15" i="5"/>
  <c r="J15" i="5"/>
  <c r="H11" i="3" l="1"/>
  <c r="D10" i="3"/>
  <c r="L12" i="3"/>
  <c r="L8" i="3"/>
  <c r="M32" i="1"/>
  <c r="D5" i="3"/>
  <c r="H6" i="3"/>
  <c r="L7" i="3"/>
  <c r="D9" i="3"/>
  <c r="H10" i="3"/>
  <c r="L11" i="3"/>
  <c r="M40" i="1"/>
  <c r="M27" i="1"/>
  <c r="M19" i="1"/>
  <c r="M8" i="1"/>
  <c r="J49" i="1"/>
  <c r="I12" i="5" s="1"/>
  <c r="H5" i="3"/>
  <c r="L6" i="3"/>
  <c r="D8" i="3"/>
  <c r="H9" i="3"/>
  <c r="L10" i="3"/>
  <c r="D12" i="3"/>
  <c r="M25" i="1"/>
  <c r="M17" i="1"/>
  <c r="M6" i="1"/>
  <c r="L5" i="3"/>
  <c r="D7" i="3"/>
  <c r="H8" i="3"/>
  <c r="L9" i="3"/>
  <c r="D11" i="3"/>
  <c r="M44" i="1"/>
  <c r="M34" i="1"/>
  <c r="M23" i="1"/>
  <c r="M21" i="1"/>
  <c r="M15" i="1"/>
  <c r="M13" i="1"/>
  <c r="M31" i="1"/>
  <c r="M20" i="1"/>
  <c r="M16" i="1"/>
  <c r="M12" i="1"/>
  <c r="L49" i="1"/>
  <c r="K12" i="5" s="1"/>
  <c r="D49" i="1"/>
  <c r="C12" i="5" s="1"/>
  <c r="M5" i="1"/>
  <c r="M41" i="1"/>
  <c r="M45" i="1"/>
  <c r="M35" i="1"/>
  <c r="M24" i="1"/>
  <c r="J19" i="2"/>
  <c r="F19" i="2"/>
  <c r="J18" i="2"/>
  <c r="F18" i="2"/>
  <c r="J17" i="2"/>
  <c r="F17" i="2"/>
  <c r="L13" i="2"/>
  <c r="H13" i="2"/>
  <c r="D13" i="2"/>
  <c r="J12" i="2"/>
  <c r="F12" i="2"/>
  <c r="L11" i="2"/>
  <c r="H11" i="2"/>
  <c r="D11" i="2"/>
  <c r="J10" i="2"/>
  <c r="F10" i="2"/>
  <c r="L9" i="2"/>
  <c r="H9" i="2"/>
  <c r="D9" i="2"/>
  <c r="J8" i="2"/>
  <c r="F8" i="2"/>
  <c r="L7" i="2"/>
  <c r="H7" i="2"/>
  <c r="D7" i="2"/>
  <c r="J6" i="2"/>
  <c r="F6" i="2"/>
  <c r="L5" i="2"/>
  <c r="H5" i="2"/>
  <c r="D5" i="2"/>
  <c r="L19" i="2"/>
  <c r="D19" i="2"/>
  <c r="L18" i="2"/>
  <c r="D18" i="2"/>
  <c r="L17" i="2"/>
  <c r="D17" i="2"/>
  <c r="F13" i="2"/>
  <c r="L12" i="2"/>
  <c r="D12" i="2"/>
  <c r="F11" i="2"/>
  <c r="L10" i="2"/>
  <c r="D10" i="2"/>
  <c r="F9" i="2"/>
  <c r="L8" i="2"/>
  <c r="D8" i="2"/>
  <c r="F7" i="2"/>
  <c r="L6" i="2"/>
  <c r="D6" i="2"/>
  <c r="F5" i="2"/>
  <c r="H19" i="2"/>
  <c r="H18" i="2"/>
  <c r="H17" i="2"/>
  <c r="J13" i="2"/>
  <c r="H12" i="2"/>
  <c r="J11" i="2"/>
  <c r="H10" i="2"/>
  <c r="J9" i="2"/>
  <c r="H8" i="2"/>
  <c r="J7" i="2"/>
  <c r="H6" i="2"/>
  <c r="J5" i="2"/>
  <c r="M42" i="1"/>
  <c r="M33" i="1"/>
  <c r="M26" i="1"/>
  <c r="M22" i="1"/>
  <c r="M18" i="1"/>
  <c r="M14" i="1"/>
  <c r="M7" i="1"/>
  <c r="H49" i="1"/>
  <c r="G12" i="5" s="1"/>
  <c r="M39" i="1"/>
  <c r="M43" i="1"/>
  <c r="F12" i="3"/>
  <c r="J11" i="3"/>
  <c r="F10" i="3"/>
  <c r="J9" i="3"/>
  <c r="F8" i="3"/>
  <c r="J7" i="3"/>
  <c r="F6" i="3"/>
  <c r="J5" i="3"/>
  <c r="J12" i="3"/>
  <c r="F11" i="3"/>
  <c r="J10" i="3"/>
  <c r="F9" i="3"/>
  <c r="J8" i="3"/>
  <c r="F7" i="3"/>
  <c r="J6" i="3"/>
  <c r="F5" i="3"/>
  <c r="F49" i="1"/>
  <c r="E12" i="5" s="1"/>
  <c r="D13" i="3" l="1"/>
  <c r="C14" i="5" s="1"/>
  <c r="L13" i="3"/>
  <c r="K14" i="5" s="1"/>
  <c r="H13" i="3"/>
  <c r="G14" i="5" s="1"/>
  <c r="M5" i="3"/>
  <c r="M9" i="3"/>
  <c r="M10" i="3"/>
  <c r="M11" i="3"/>
  <c r="J13" i="3"/>
  <c r="I14" i="5" s="1"/>
  <c r="M8" i="2"/>
  <c r="M12" i="2"/>
  <c r="M6" i="3"/>
  <c r="F13" i="3"/>
  <c r="E14" i="5" s="1"/>
  <c r="M7" i="2"/>
  <c r="L23" i="2"/>
  <c r="K13" i="5" s="1"/>
  <c r="M11" i="2"/>
  <c r="F23" i="2"/>
  <c r="E13" i="5" s="1"/>
  <c r="M7" i="3"/>
  <c r="M8" i="3"/>
  <c r="M12" i="3"/>
  <c r="H23" i="2"/>
  <c r="G13" i="5" s="1"/>
  <c r="G15" i="5" s="1"/>
  <c r="M6" i="2"/>
  <c r="M10" i="2"/>
  <c r="D23" i="2"/>
  <c r="C13" i="5" s="1"/>
  <c r="M17" i="2"/>
  <c r="M18" i="2"/>
  <c r="M19" i="2"/>
  <c r="M5" i="2"/>
  <c r="M9" i="2"/>
  <c r="M13" i="2"/>
  <c r="J23" i="2"/>
  <c r="I13" i="5" s="1"/>
  <c r="M49" i="1"/>
  <c r="L12" i="5" s="1"/>
  <c r="K15" i="5" l="1"/>
  <c r="K16" i="5" s="1"/>
  <c r="C15" i="5"/>
  <c r="C16" i="5" s="1"/>
  <c r="I15" i="5"/>
  <c r="I18" i="5" s="1"/>
  <c r="E15" i="5"/>
  <c r="E16" i="5" s="1"/>
  <c r="M13" i="3"/>
  <c r="L14" i="5" s="1"/>
  <c r="M23" i="2"/>
  <c r="L13" i="5" s="1"/>
  <c r="G16" i="5"/>
  <c r="G17" i="5"/>
  <c r="G18" i="5"/>
  <c r="K17" i="5" l="1"/>
  <c r="K18" i="5"/>
  <c r="C18" i="5"/>
  <c r="C17" i="5"/>
  <c r="I16" i="5"/>
  <c r="L16" i="5" s="1"/>
  <c r="I17" i="5"/>
  <c r="E17" i="5"/>
  <c r="E18" i="5"/>
  <c r="L15" i="5"/>
  <c r="L18" i="5" l="1"/>
  <c r="L17" i="5"/>
</calcChain>
</file>

<file path=xl/sharedStrings.xml><?xml version="1.0" encoding="utf-8"?>
<sst xmlns="http://schemas.openxmlformats.org/spreadsheetml/2006/main" count="585" uniqueCount="405">
  <si>
    <t>Occupancy Sensors</t>
  </si>
  <si>
    <t>Other</t>
  </si>
  <si>
    <t>Estimated Annual Energy Savings from all projects (ekWh)</t>
  </si>
  <si>
    <t>Estimated Total Accumulated Energy Savings  (ekWh)</t>
  </si>
  <si>
    <t>Economizers</t>
  </si>
  <si>
    <t>Geothermal</t>
  </si>
  <si>
    <t>High Efficiency Domestic Hot Water</t>
  </si>
  <si>
    <t>VFD</t>
  </si>
  <si>
    <t>Demand Ventilation</t>
  </si>
  <si>
    <t>Controls</t>
  </si>
  <si>
    <t>Building Envelope</t>
  </si>
  <si>
    <t>Shading Devices</t>
  </si>
  <si>
    <t>Glazing</t>
  </si>
  <si>
    <t>Treatments</t>
  </si>
  <si>
    <t>Efficient Chillers and Controls</t>
  </si>
  <si>
    <t>Entrance Heater Controls</t>
  </si>
  <si>
    <t>Increased Wall Insulation</t>
  </si>
  <si>
    <t>New Roof</t>
  </si>
  <si>
    <t>New Windows</t>
  </si>
  <si>
    <t>Estimated Cost of Implementation</t>
  </si>
  <si>
    <t>Quantity of Time that Measure will be in place</t>
  </si>
  <si>
    <t>Operations and Maintenance Strategies</t>
  </si>
  <si>
    <t>Design, Construction and Retrofit Strategies</t>
  </si>
  <si>
    <t>Policy and Planning</t>
  </si>
  <si>
    <t>Day and Night Temperature Guidelines for all Schools</t>
  </si>
  <si>
    <t>Training and Education</t>
  </si>
  <si>
    <t>Building Operator Training</t>
  </si>
  <si>
    <t>Building Automation Training (site specific)</t>
  </si>
  <si>
    <t xml:space="preserve">Real-time energy data for operators to identify and diagnose building issues   </t>
  </si>
  <si>
    <t>Define</t>
  </si>
  <si>
    <t>Energy Audits</t>
  </si>
  <si>
    <t>Walk Through Audit</t>
  </si>
  <si>
    <t>Engineering Audit</t>
  </si>
  <si>
    <t>Occupant Behaviour Strategies</t>
  </si>
  <si>
    <t>Renewable Energy</t>
  </si>
  <si>
    <t>Solar photovoltaic</t>
  </si>
  <si>
    <t>Solar air</t>
  </si>
  <si>
    <t>Solar water</t>
  </si>
  <si>
    <t>Wind Turbine</t>
  </si>
  <si>
    <t>Biomass</t>
  </si>
  <si>
    <t>Energy Payback Period</t>
  </si>
  <si>
    <t>Efficient Boilers (near condensing)</t>
  </si>
  <si>
    <t>% related to Electricity</t>
  </si>
  <si>
    <t>% related to Natural Gas</t>
  </si>
  <si>
    <t xml:space="preserve"> = Calculated Value</t>
  </si>
  <si>
    <t xml:space="preserve"> = cost of 1 ekWh electricity</t>
  </si>
  <si>
    <t xml:space="preserve"> = cost of 1 ekWh natural gas</t>
  </si>
  <si>
    <t>Other (Describe)</t>
  </si>
  <si>
    <t xml:space="preserve"> = cost of 1 m³ of natural gas</t>
  </si>
  <si>
    <t xml:space="preserve"> = Default value</t>
  </si>
  <si>
    <t>Building Automation Systems - New</t>
  </si>
  <si>
    <t>Building Automation Systems - Upgrade</t>
  </si>
  <si>
    <t>Operations and Maintenance Strategies Total</t>
  </si>
  <si>
    <t>Occupant Behaviour Strategies Total</t>
  </si>
  <si>
    <t xml:space="preserve">Outdoor Lighting </t>
  </si>
  <si>
    <t>TOTAL</t>
  </si>
  <si>
    <t>Energy Consumption for the board (ekWh)</t>
  </si>
  <si>
    <t>Total Building Area (includes portables) (m²)</t>
  </si>
  <si>
    <t>Conservation Goal (ekWh/m²)</t>
  </si>
  <si>
    <t xml:space="preserve">  m³ = 1 ekWh</t>
  </si>
  <si>
    <t xml:space="preserve">  m³ = 1 ekWh (as per NRCan conversion table)</t>
  </si>
  <si>
    <t>Percentage reduction</t>
  </si>
  <si>
    <t>1 ft² = 0.0929 m²</t>
  </si>
  <si>
    <t>Conservation Goal</t>
  </si>
  <si>
    <t>Total Building Area (includes portables) (ft²)</t>
  </si>
  <si>
    <t>Conservation Goal (ekWh/ft²)</t>
  </si>
  <si>
    <t>Quantity of Time that Measure will be in place (years)</t>
  </si>
  <si>
    <t>Quantity of Time that Measure will be in place     (years)</t>
  </si>
  <si>
    <t>High Efficiency Lighting Systems</t>
  </si>
  <si>
    <t>Destratification Fans</t>
  </si>
  <si>
    <t>Voltage Harmonizers</t>
  </si>
  <si>
    <t>Commissioning (retro and re)</t>
  </si>
  <si>
    <t>Number of existing systems 
in asset portfolio (owned)</t>
  </si>
  <si>
    <t>Total Size 
(kW)</t>
  </si>
  <si>
    <t>Type of Renewable Energy</t>
  </si>
  <si>
    <t>Estimated Total Accumulated Energy Savings (ekWh)</t>
  </si>
  <si>
    <t xml:space="preserve"> Lighting</t>
  </si>
  <si>
    <t>Total</t>
  </si>
  <si>
    <t>Keys</t>
  </si>
  <si>
    <t>Energy Benchmarking Program</t>
  </si>
  <si>
    <t>Note</t>
  </si>
  <si>
    <t>H.V.A.C.</t>
  </si>
  <si>
    <t>colour: yellow</t>
  </si>
  <si>
    <t>colour: blue</t>
  </si>
  <si>
    <t>Check the total in cell B15  to confirm validity of estimated amount to be  spent during that year</t>
  </si>
  <si>
    <t>Check the total in cell D15  to confirm validity of estimated amount to be  spent during that year</t>
  </si>
  <si>
    <t>Check the total in cell F15  to confirm validity of estimated amount to be  spent during that year</t>
  </si>
  <si>
    <t>Check the total in cell H15  to confirm validity of estimated amount to be  spent during that year</t>
  </si>
  <si>
    <t>Design, Construction &amp; Retrofit Strategies Total</t>
  </si>
  <si>
    <t>End of worksheet.</t>
  </si>
  <si>
    <t>Estimated total number of ekWh generated annually</t>
  </si>
  <si>
    <r>
      <t>Appendix B</t>
    </r>
    <r>
      <rPr>
        <b/>
        <sz val="14"/>
        <color rgb="FFFF0000"/>
        <rFont val="Arial"/>
        <family val="2"/>
      </rPr>
      <t>:</t>
    </r>
    <r>
      <rPr>
        <b/>
        <sz val="14"/>
        <color theme="1"/>
        <rFont val="Arial"/>
        <family val="2"/>
      </rPr>
      <t xml:space="preserve"> Design, Construction and Retrofit Strategies Total</t>
    </r>
  </si>
  <si>
    <r>
      <t>Appendix C</t>
    </r>
    <r>
      <rPr>
        <b/>
        <sz val="14"/>
        <color rgb="FFFF0000"/>
        <rFont val="Arial"/>
        <family val="2"/>
      </rPr>
      <t>:</t>
    </r>
    <r>
      <rPr>
        <b/>
        <sz val="14"/>
        <color theme="1"/>
        <rFont val="Arial"/>
        <family val="2"/>
      </rPr>
      <t xml:space="preserve"> Operations and Maintenance Strategies Total</t>
    </r>
  </si>
  <si>
    <r>
      <t>Appendix D</t>
    </r>
    <r>
      <rPr>
        <b/>
        <sz val="14"/>
        <color rgb="FFFF0000"/>
        <rFont val="Arial"/>
        <family val="2"/>
      </rPr>
      <t>:</t>
    </r>
    <r>
      <rPr>
        <b/>
        <sz val="14"/>
        <color theme="1"/>
        <rFont val="Arial"/>
        <family val="2"/>
      </rPr>
      <t xml:space="preserve"> Occupant Behaviour Strategies Total</t>
    </r>
  </si>
  <si>
    <r>
      <t>Estimated Annual Energy Saving (ekWh)</t>
    </r>
    <r>
      <rPr>
        <b/>
        <strike/>
        <sz val="18"/>
        <rFont val="Arial"/>
        <family val="2"/>
      </rPr>
      <t>9</t>
    </r>
  </si>
  <si>
    <r>
      <t>Estimated Annual Energy Savings from all projects (ekWh)</t>
    </r>
    <r>
      <rPr>
        <b/>
        <strike/>
        <sz val="18"/>
        <rFont val="Arial"/>
        <family val="2"/>
      </rPr>
      <t>9</t>
    </r>
  </si>
  <si>
    <r>
      <t>Estimated Annual Energy Savings from all projects (ekWh)</t>
    </r>
    <r>
      <rPr>
        <b/>
        <sz val="18"/>
        <rFont val="Arial"/>
        <family val="2"/>
      </rPr>
      <t>9</t>
    </r>
  </si>
  <si>
    <r>
      <t>Estimated Cost of Implementation</t>
    </r>
    <r>
      <rPr>
        <b/>
        <sz val="18"/>
        <rFont val="Arial"/>
        <family val="2"/>
      </rPr>
      <t>8</t>
    </r>
  </si>
  <si>
    <r>
      <t>Estimated Cost of Implementation</t>
    </r>
    <r>
      <rPr>
        <b/>
        <strike/>
        <sz val="18"/>
        <rFont val="Arial"/>
        <family val="2"/>
      </rPr>
      <t>8</t>
    </r>
  </si>
  <si>
    <r>
      <t>Estimated Annual Energy Savings from all projects (ekWh)</t>
    </r>
    <r>
      <rPr>
        <b/>
        <strike/>
        <sz val="18"/>
        <rFont val="Arial"/>
        <family val="2"/>
      </rPr>
      <t>7</t>
    </r>
  </si>
  <si>
    <r>
      <t>Estimated Annual Energy Savings from all projects (ekWh)</t>
    </r>
    <r>
      <rPr>
        <b/>
        <sz val="18"/>
        <rFont val="Arial"/>
        <family val="2"/>
      </rPr>
      <t>7</t>
    </r>
  </si>
  <si>
    <r>
      <t>Estimated Cost of Implementation</t>
    </r>
    <r>
      <rPr>
        <b/>
        <sz val="18"/>
        <rFont val="Arial"/>
        <family val="2"/>
      </rPr>
      <t>6</t>
    </r>
  </si>
  <si>
    <r>
      <t>Estimated Annual Energy Savings from all projects (ekWh)</t>
    </r>
    <r>
      <rPr>
        <b/>
        <sz val="18"/>
        <rFont val="Arial"/>
        <family val="2"/>
      </rPr>
      <t>5</t>
    </r>
  </si>
  <si>
    <r>
      <t>Estimated Cost of Implementation</t>
    </r>
    <r>
      <rPr>
        <b/>
        <sz val="18"/>
        <rFont val="Arial"/>
        <family val="2"/>
      </rPr>
      <t>4</t>
    </r>
  </si>
  <si>
    <r>
      <t>Estimated Cost of Implementation</t>
    </r>
    <r>
      <rPr>
        <b/>
        <strike/>
        <sz val="18"/>
        <rFont val="Arial"/>
        <family val="2"/>
      </rPr>
      <t>6</t>
    </r>
  </si>
  <si>
    <r>
      <t>Estimated Annual Energy Savings from all projects (ekWh)</t>
    </r>
    <r>
      <rPr>
        <b/>
        <strike/>
        <sz val="18"/>
        <rFont val="Arial"/>
        <family val="2"/>
      </rPr>
      <t>5</t>
    </r>
  </si>
  <si>
    <r>
      <t>Estimated Cost of Implementation</t>
    </r>
    <r>
      <rPr>
        <b/>
        <strike/>
        <sz val="18"/>
        <rFont val="Arial"/>
        <family val="2"/>
      </rPr>
      <t>4</t>
    </r>
  </si>
  <si>
    <r>
      <t>Estimated Annual Energy Savings from all projects (ekWh)</t>
    </r>
    <r>
      <rPr>
        <b/>
        <strike/>
        <sz val="18"/>
        <rFont val="Arial"/>
        <family val="2"/>
      </rPr>
      <t>3</t>
    </r>
  </si>
  <si>
    <r>
      <t>Estimated Cost of Implementation</t>
    </r>
    <r>
      <rPr>
        <b/>
        <strike/>
        <sz val="18"/>
        <rFont val="Arial"/>
        <family val="2"/>
      </rPr>
      <t>2</t>
    </r>
  </si>
  <si>
    <r>
      <t>Estimated Cost of Implementation</t>
    </r>
    <r>
      <rPr>
        <b/>
        <sz val="18"/>
        <rFont val="Arial"/>
        <family val="2"/>
      </rPr>
      <t>2</t>
    </r>
  </si>
  <si>
    <r>
      <t>Estimated Annual Energy Savings from all projects (ekWh)</t>
    </r>
    <r>
      <rPr>
        <b/>
        <sz val="18"/>
        <rFont val="Arial"/>
        <family val="2"/>
      </rPr>
      <t>3</t>
    </r>
  </si>
  <si>
    <t>High-efficiency Boilers (condensing)</t>
  </si>
  <si>
    <t>High-efficiency Boiler Burners</t>
  </si>
  <si>
    <t>Heat Recovery/Enthalpy Wheels</t>
  </si>
  <si>
    <t>Energy Efficient HVAC systems</t>
  </si>
  <si>
    <t>Energy Efficient Rooftop Units</t>
  </si>
  <si>
    <t>High-efficiency Motors</t>
  </si>
  <si>
    <t>New School Design/Construction Guidelines and Specifications</t>
  </si>
  <si>
    <t>Nighttime Blackout of Sites - Interior</t>
  </si>
  <si>
    <t>Nighttime Blackout of Sites - Exterior</t>
  </si>
  <si>
    <t>Procures Only Energy Star Certified Appliances</t>
  </si>
  <si>
    <r>
      <t>Estimated Cost of Implementation</t>
    </r>
    <r>
      <rPr>
        <b/>
        <sz val="16"/>
        <rFont val="Arial"/>
        <family val="2"/>
      </rPr>
      <t>2</t>
    </r>
  </si>
  <si>
    <r>
      <t>Estimated Annual Energy Savings from all projects (ekWh)</t>
    </r>
    <r>
      <rPr>
        <b/>
        <sz val="16"/>
        <rFont val="Arial"/>
        <family val="2"/>
      </rPr>
      <t>3</t>
    </r>
  </si>
  <si>
    <r>
      <t>Estimated Cost of Implementation</t>
    </r>
    <r>
      <rPr>
        <b/>
        <sz val="16"/>
        <rFont val="Arial"/>
        <family val="2"/>
      </rPr>
      <t>4</t>
    </r>
  </si>
  <si>
    <r>
      <t>Estimated Annual Energy Savings from all projects (ekWh)</t>
    </r>
    <r>
      <rPr>
        <b/>
        <sz val="16"/>
        <rFont val="Arial"/>
        <family val="2"/>
      </rPr>
      <t>5</t>
    </r>
  </si>
  <si>
    <r>
      <t>Estimated Cost of Implementation</t>
    </r>
    <r>
      <rPr>
        <b/>
        <sz val="16"/>
        <rFont val="Arial"/>
        <family val="2"/>
      </rPr>
      <t>6</t>
    </r>
  </si>
  <si>
    <r>
      <t>Estimated Annual Energy Savings from all projects (ekWh)</t>
    </r>
    <r>
      <rPr>
        <b/>
        <sz val="16"/>
        <rFont val="Arial"/>
        <family val="2"/>
      </rPr>
      <t>7</t>
    </r>
  </si>
  <si>
    <r>
      <t>Estimated Cost of Implementation</t>
    </r>
    <r>
      <rPr>
        <b/>
        <sz val="16"/>
        <rFont val="Arial"/>
        <family val="2"/>
      </rPr>
      <t>8</t>
    </r>
  </si>
  <si>
    <r>
      <t>Estimated Annual Energy Savings from all projects (ekWh</t>
    </r>
    <r>
      <rPr>
        <b/>
        <sz val="16"/>
        <rFont val="Arial"/>
        <family val="2"/>
      </rPr>
      <t>)9</t>
    </r>
  </si>
  <si>
    <r>
      <t>Estimated Annual Energy Savings from all projects (ekWh)</t>
    </r>
    <r>
      <rPr>
        <b/>
        <sz val="16"/>
        <rFont val="Arial"/>
        <family val="2"/>
      </rPr>
      <t>9</t>
    </r>
  </si>
  <si>
    <t>Ongoing Training and Awareness Programs for Energy Conservation</t>
  </si>
  <si>
    <t>Detailed Information on Building Operational Costs</t>
  </si>
  <si>
    <t>Detailed Information on Energy Consumption (e.g. via the Utility Consumption Database or other database)</t>
  </si>
  <si>
    <t>Participate in Environmental Programs, such as EcoSchools, Earthcare</t>
  </si>
  <si>
    <t>Other Tools (Define)</t>
  </si>
  <si>
    <r>
      <t>Estimated Cost of Implementation</t>
    </r>
    <r>
      <rPr>
        <b/>
        <sz val="14"/>
        <rFont val="Arial"/>
        <family val="2"/>
      </rPr>
      <t>2</t>
    </r>
  </si>
  <si>
    <r>
      <t>Estimated Annual Energy Savings from all projects (ekWh)</t>
    </r>
    <r>
      <rPr>
        <b/>
        <sz val="14"/>
        <rFont val="Arial"/>
        <family val="2"/>
      </rPr>
      <t>3</t>
    </r>
  </si>
  <si>
    <r>
      <t>Estimated Cost of Implementation</t>
    </r>
    <r>
      <rPr>
        <b/>
        <sz val="14"/>
        <rFont val="Arial"/>
        <family val="2"/>
      </rPr>
      <t>4</t>
    </r>
  </si>
  <si>
    <r>
      <t>Estimated Annual Energy Savings from all projects (ekWh)</t>
    </r>
    <r>
      <rPr>
        <b/>
        <sz val="14"/>
        <rFont val="Arial"/>
        <family val="2"/>
      </rPr>
      <t>5</t>
    </r>
  </si>
  <si>
    <r>
      <t>Estimated Cost of Implementation</t>
    </r>
    <r>
      <rPr>
        <b/>
        <sz val="14"/>
        <rFont val="Arial"/>
        <family val="2"/>
      </rPr>
      <t>6</t>
    </r>
  </si>
  <si>
    <r>
      <t>Estimated Annual Energy Savings from all projects (ekWh)</t>
    </r>
    <r>
      <rPr>
        <b/>
        <sz val="14"/>
        <rFont val="Arial"/>
        <family val="2"/>
      </rPr>
      <t>7</t>
    </r>
  </si>
  <si>
    <r>
      <t>Estimated Cost of Implementation</t>
    </r>
    <r>
      <rPr>
        <b/>
        <sz val="14"/>
        <rFont val="Arial"/>
        <family val="2"/>
      </rPr>
      <t>8</t>
    </r>
  </si>
  <si>
    <r>
      <t>Estimated Annual Energy Savings from all projects (ekWh)</t>
    </r>
    <r>
      <rPr>
        <b/>
        <sz val="14"/>
        <rFont val="Arial"/>
        <family val="2"/>
      </rPr>
      <t>9</t>
    </r>
  </si>
  <si>
    <t>FY 2018</t>
  </si>
  <si>
    <t xml:space="preserve"> Enter from UCD. - use square meters</t>
  </si>
  <si>
    <t xml:space="preserve"> Enter from UCD - use square feet</t>
  </si>
  <si>
    <t xml:space="preserve"> Enter from UCD</t>
  </si>
  <si>
    <r>
      <t>Estimated Cost of Implementation</t>
    </r>
    <r>
      <rPr>
        <sz val="16"/>
        <rFont val="Arial"/>
        <family val="2"/>
      </rPr>
      <t>2</t>
    </r>
  </si>
  <si>
    <r>
      <t>Estimated Annual Energy Savings from all projects (ekWh)</t>
    </r>
    <r>
      <rPr>
        <sz val="16"/>
        <rFont val="Arial"/>
        <family val="2"/>
      </rPr>
      <t>3</t>
    </r>
  </si>
  <si>
    <r>
      <t>Estimated Cost of Implementation</t>
    </r>
    <r>
      <rPr>
        <sz val="16"/>
        <rFont val="Arial"/>
        <family val="2"/>
      </rPr>
      <t>4</t>
    </r>
  </si>
  <si>
    <r>
      <t>Estimated Annual Energy Savings from all projects (ekWh)</t>
    </r>
    <r>
      <rPr>
        <sz val="16"/>
        <rFont val="Arial"/>
        <family val="2"/>
      </rPr>
      <t>5</t>
    </r>
  </si>
  <si>
    <r>
      <t>Estimated Cost of Implementation</t>
    </r>
    <r>
      <rPr>
        <sz val="16"/>
        <rFont val="Arial"/>
        <family val="2"/>
      </rPr>
      <t>6</t>
    </r>
  </si>
  <si>
    <r>
      <t>Estimated Annual Energy Savings from all projects (ekWh)</t>
    </r>
    <r>
      <rPr>
        <sz val="16"/>
        <rFont val="Arial"/>
        <family val="2"/>
      </rPr>
      <t>7</t>
    </r>
  </si>
  <si>
    <r>
      <t>Estimated Cost of Implementation</t>
    </r>
    <r>
      <rPr>
        <sz val="16"/>
        <rFont val="Arial"/>
        <family val="2"/>
      </rPr>
      <t>8</t>
    </r>
  </si>
  <si>
    <r>
      <t>Estimated Annual Energy Savings from all projects (ekWh)</t>
    </r>
    <r>
      <rPr>
        <sz val="16"/>
        <rFont val="Arial"/>
        <family val="2"/>
      </rPr>
      <t>9</t>
    </r>
  </si>
  <si>
    <r>
      <t xml:space="preserve">Check the total in cell </t>
    </r>
    <r>
      <rPr>
        <b/>
        <sz val="14"/>
        <color theme="1"/>
        <rFont val="Arial"/>
        <family val="2"/>
      </rPr>
      <t>J15  to confirm validity of estimated amount to be  spent during that year</t>
    </r>
  </si>
  <si>
    <t>INSTRUCTIONS AND BACKGROUND INFORMATION</t>
  </si>
  <si>
    <t>Fiscal Year 2023-2024</t>
  </si>
  <si>
    <t>Fiscal Year 2024-2025</t>
  </si>
  <si>
    <t>Fiscal Year 2025-2026</t>
  </si>
  <si>
    <t>Fiscal Year 2026-2027</t>
  </si>
  <si>
    <t>Fiscal Year 2027-2028</t>
  </si>
  <si>
    <t>Actual  or Estimated 
Total Generation (ekWh)</t>
  </si>
  <si>
    <t>2023-2024</t>
  </si>
  <si>
    <t>2024-2025</t>
  </si>
  <si>
    <t>2025-2026</t>
  </si>
  <si>
    <t>2026-27</t>
  </si>
  <si>
    <t>2027-2028</t>
  </si>
  <si>
    <t>2023/24-2027/28</t>
  </si>
  <si>
    <r>
      <t>Estimated number of syste</t>
    </r>
    <r>
      <rPr>
        <b/>
        <sz val="16"/>
        <color theme="1"/>
        <rFont val="Arial"/>
        <family val="2"/>
      </rPr>
      <t>ms installed</t>
    </r>
  </si>
  <si>
    <t>Fiscal Year 2023 - 2024</t>
  </si>
  <si>
    <t>Fiscal Year 2024 - 2025</t>
  </si>
  <si>
    <t>Fiscal Year 2025 - 2026</t>
  </si>
  <si>
    <t>Fiscal Year 2027 - 2028</t>
  </si>
  <si>
    <t>Fiscal Year 2026 - 2027</t>
  </si>
  <si>
    <t xml:space="preserve">Please note: </t>
  </si>
  <si>
    <t>(LED exterior signage upgrade project could be attributed to code G204005 - Site Development - Signage)</t>
  </si>
  <si>
    <t xml:space="preserve">D30 </t>
  </si>
  <si>
    <t xml:space="preserve"> HVAC</t>
  </si>
  <si>
    <t xml:space="preserve">D3010 </t>
  </si>
  <si>
    <t xml:space="preserve"> Energy Supply</t>
  </si>
  <si>
    <t xml:space="preserve">D301001 </t>
  </si>
  <si>
    <t xml:space="preserve"> Energy Supply System  Oil</t>
  </si>
  <si>
    <t xml:space="preserve">D301002 </t>
  </si>
  <si>
    <t xml:space="preserve"> Energy Supply System  Natural Gas</t>
  </si>
  <si>
    <t xml:space="preserve">D301005 </t>
  </si>
  <si>
    <t xml:space="preserve"> Energy Supply System  Hot Water from Central Plant</t>
  </si>
  <si>
    <t xml:space="preserve">D301006 </t>
  </si>
  <si>
    <t xml:space="preserve"> Energy Supply System  Solar</t>
  </si>
  <si>
    <t xml:space="preserve">D301007 </t>
  </si>
  <si>
    <t xml:space="preserve"> Energy Supply System  Wind</t>
  </si>
  <si>
    <t xml:space="preserve">D301010 </t>
  </si>
  <si>
    <t xml:space="preserve"> Energy Supply System  Propane</t>
  </si>
  <si>
    <t xml:space="preserve">D3012 </t>
  </si>
  <si>
    <t xml:space="preserve"> Gas Supply System</t>
  </si>
  <si>
    <t xml:space="preserve">D3020 </t>
  </si>
  <si>
    <t xml:space="preserve"> Heat Generating Systems</t>
  </si>
  <si>
    <t xml:space="preserve">D302001 </t>
  </si>
  <si>
    <t xml:space="preserve"> Heat Generating  Steam Boilers</t>
  </si>
  <si>
    <t xml:space="preserve">D302002 </t>
  </si>
  <si>
    <t xml:space="preserve"> Heat Generating  Hot Water Boilers</t>
  </si>
  <si>
    <t xml:space="preserve">D302003 </t>
  </si>
  <si>
    <t xml:space="preserve"> Heat Generating  Furnaces</t>
  </si>
  <si>
    <t xml:space="preserve">D302004 </t>
  </si>
  <si>
    <t xml:space="preserve"> Heat Generating  Fuel  Fired Unit Heaters</t>
  </si>
  <si>
    <t xml:space="preserve">D302006 </t>
  </si>
  <si>
    <t xml:space="preserve"> Heat Generating  Equipment Thermal Insulation</t>
  </si>
  <si>
    <t xml:space="preserve">D302050 </t>
  </si>
  <si>
    <t xml:space="preserve"> Auxiliary Equipment  Chemical</t>
  </si>
  <si>
    <t xml:space="preserve">D302051 </t>
  </si>
  <si>
    <t xml:space="preserve"> Auxiliary Equipment  Expansion Tanks</t>
  </si>
  <si>
    <t xml:space="preserve">D302052 </t>
  </si>
  <si>
    <t xml:space="preserve"> Auxiliary Equipment  Heat Exchanger</t>
  </si>
  <si>
    <t xml:space="preserve">D302053 </t>
  </si>
  <si>
    <t xml:space="preserve"> Auxiliary Equipment  Humidifiers</t>
  </si>
  <si>
    <t xml:space="preserve">D302054 </t>
  </si>
  <si>
    <t xml:space="preserve"> Auxiliary Equipment  HVAC Pumps</t>
  </si>
  <si>
    <t xml:space="preserve">D302055 </t>
  </si>
  <si>
    <t xml:space="preserve"> Auxiliary Equipment  Stacks &amp; Breaching</t>
  </si>
  <si>
    <t xml:space="preserve">D302056 </t>
  </si>
  <si>
    <t xml:space="preserve"> Auxiliary Equipment  Variable Frequency Drives (VFD)</t>
  </si>
  <si>
    <t xml:space="preserve">D302057 </t>
  </si>
  <si>
    <t xml:space="preserve"> Auxiliary Equipment  Glycol</t>
  </si>
  <si>
    <t xml:space="preserve">D302097 </t>
  </si>
  <si>
    <t xml:space="preserve"> Heat Generating  MakeUp AHU</t>
  </si>
  <si>
    <t xml:space="preserve">D302098 </t>
  </si>
  <si>
    <t xml:space="preserve"> Heat Generating  Roof Top AHU    Heat &amp; Cool</t>
  </si>
  <si>
    <t xml:space="preserve">D302099 </t>
  </si>
  <si>
    <t xml:space="preserve"> Heat Generating  Other</t>
  </si>
  <si>
    <t xml:space="preserve">D3030 </t>
  </si>
  <si>
    <t xml:space="preserve"> Cooling Generating Systems</t>
  </si>
  <si>
    <t xml:space="preserve">D303011 </t>
  </si>
  <si>
    <t xml:space="preserve"> Chilled Water Systems  Chillers</t>
  </si>
  <si>
    <t xml:space="preserve">D303012 </t>
  </si>
  <si>
    <t xml:space="preserve"> Chilled Water Systems  Cooling Towers</t>
  </si>
  <si>
    <t xml:space="preserve">D303099 </t>
  </si>
  <si>
    <t xml:space="preserve"> Cooling Generating Systems  Other</t>
  </si>
  <si>
    <t xml:space="preserve">D3040 </t>
  </si>
  <si>
    <t xml:space="preserve"> Distribution Systems</t>
  </si>
  <si>
    <t xml:space="preserve">D304001 </t>
  </si>
  <si>
    <t xml:space="preserve"> Distribution Systems  Air Distribution, Heating &amp; Cooling</t>
  </si>
  <si>
    <t xml:space="preserve">D304002 </t>
  </si>
  <si>
    <t xml:space="preserve"> Distribution Systems  Steam Distribution Systems</t>
  </si>
  <si>
    <t xml:space="preserve">D304003 </t>
  </si>
  <si>
    <t xml:space="preserve"> Distribution Systems  Heated Water Distribution Systems</t>
  </si>
  <si>
    <t xml:space="preserve">D304005 </t>
  </si>
  <si>
    <t xml:space="preserve"> Distribution Systems  Glycol Distribution Systems</t>
  </si>
  <si>
    <t xml:space="preserve">D304006 </t>
  </si>
  <si>
    <t xml:space="preserve"> Distribution Systems  Chilled Water Distribution Systems</t>
  </si>
  <si>
    <t xml:space="preserve">D304007 </t>
  </si>
  <si>
    <t xml:space="preserve"> Distribution Systems  Exhaust Systems</t>
  </si>
  <si>
    <t xml:space="preserve">D304008 </t>
  </si>
  <si>
    <t xml:space="preserve"> Air Handling Units</t>
  </si>
  <si>
    <t xml:space="preserve">D304009 </t>
  </si>
  <si>
    <t xml:space="preserve"> Distribution Systems  Heat/Enthalpy Recovery Ventilation</t>
  </si>
  <si>
    <t xml:space="preserve">D3050 </t>
  </si>
  <si>
    <t xml:space="preserve"> Terminal and Package Units</t>
  </si>
  <si>
    <t xml:space="preserve">D305001 </t>
  </si>
  <si>
    <t xml:space="preserve"> Terminal and Package Units  Unit Ventilators</t>
  </si>
  <si>
    <t xml:space="preserve">D305002 </t>
  </si>
  <si>
    <t xml:space="preserve"> Terminal and Package Units  Unit Heaters</t>
  </si>
  <si>
    <t xml:space="preserve">D305003 </t>
  </si>
  <si>
    <t xml:space="preserve"> Terminal and Package Units  Fan Coil Units</t>
  </si>
  <si>
    <t xml:space="preserve">D305004 </t>
  </si>
  <si>
    <t xml:space="preserve"> Terminal and Package Units  Fin Tube Radiation</t>
  </si>
  <si>
    <t xml:space="preserve">D305006 </t>
  </si>
  <si>
    <t xml:space="preserve"> Terminal and Package Units  Package Units</t>
  </si>
  <si>
    <t xml:space="preserve">D305007 </t>
  </si>
  <si>
    <t xml:space="preserve"> Terminal and Package Units  Heat Pumps</t>
  </si>
  <si>
    <t xml:space="preserve">D305099 </t>
  </si>
  <si>
    <t xml:space="preserve"> Terminal and Package Units  Other</t>
  </si>
  <si>
    <t xml:space="preserve">D3060 </t>
  </si>
  <si>
    <t xml:space="preserve"> Controls and Instrumentation</t>
  </si>
  <si>
    <t xml:space="preserve">D306002 </t>
  </si>
  <si>
    <t xml:space="preserve"> Controls and Instrumentation  Electronic</t>
  </si>
  <si>
    <t xml:space="preserve">D306003 </t>
  </si>
  <si>
    <t xml:space="preserve"> Controls and Instrumentation  Pneumatic</t>
  </si>
  <si>
    <t xml:space="preserve">D306004 </t>
  </si>
  <si>
    <t xml:space="preserve"> Building Automation System (F105002)</t>
  </si>
  <si>
    <t xml:space="preserve">D3090 </t>
  </si>
  <si>
    <t xml:space="preserve"> Other HVAC Systems and Equipment</t>
  </si>
  <si>
    <t xml:space="preserve">D309002 </t>
  </si>
  <si>
    <t xml:space="preserve"> Other HVAC Systems and Equipment  Refrigeration Systems</t>
  </si>
  <si>
    <t xml:space="preserve">D50 </t>
  </si>
  <si>
    <t xml:space="preserve"> Electrical</t>
  </si>
  <si>
    <t xml:space="preserve">D5010 </t>
  </si>
  <si>
    <t xml:space="preserve"> Electrical Service and Distribution</t>
  </si>
  <si>
    <t xml:space="preserve">D501001 </t>
  </si>
  <si>
    <t xml:space="preserve"> Electrical Service and Distribution  Main Transformer</t>
  </si>
  <si>
    <t xml:space="preserve">D501002 </t>
  </si>
  <si>
    <t xml:space="preserve"> Electrical Service and Distribution  Secondary Transformer</t>
  </si>
  <si>
    <t xml:space="preserve">D501003 </t>
  </si>
  <si>
    <t xml:space="preserve"> Electrical Service and Distribution  Main Switchboard</t>
  </si>
  <si>
    <t xml:space="preserve">D501004 </t>
  </si>
  <si>
    <t xml:space="preserve"> Electrical Service and Distribution  Interior Distribution Transformer</t>
  </si>
  <si>
    <t xml:space="preserve">D501005 </t>
  </si>
  <si>
    <t xml:space="preserve"> Electrical Service and Distribution  Panel</t>
  </si>
  <si>
    <t xml:space="preserve">D501007 </t>
  </si>
  <si>
    <t xml:space="preserve"> Electrical Service and Distribution  Motor Control Centre</t>
  </si>
  <si>
    <t xml:space="preserve">D501099 </t>
  </si>
  <si>
    <t xml:space="preserve"> Electrical Service and Distribution  Other</t>
  </si>
  <si>
    <t xml:space="preserve">D5020 </t>
  </si>
  <si>
    <t xml:space="preserve"> Lighting and Branch Wiring</t>
  </si>
  <si>
    <t xml:space="preserve">D502001 </t>
  </si>
  <si>
    <t xml:space="preserve"> Lighting and Branch Wiring  Branch Wiring</t>
  </si>
  <si>
    <t xml:space="preserve">D502003 </t>
  </si>
  <si>
    <t xml:space="preserve"> Lighting and Branch Wiring  Interior Lighting</t>
  </si>
  <si>
    <t xml:space="preserve">D502004 </t>
  </si>
  <si>
    <t xml:space="preserve"> Lighting and Branch Wiring  Exterior Lighting</t>
  </si>
  <si>
    <t xml:space="preserve">D502005 </t>
  </si>
  <si>
    <t xml:space="preserve"> Lighting and Branch Wiring  Exit Lighting and Signs</t>
  </si>
  <si>
    <t xml:space="preserve">D502006 </t>
  </si>
  <si>
    <t xml:space="preserve"> Lighting and Branch Wiring  Stage Lighting</t>
  </si>
  <si>
    <t xml:space="preserve">D502007 </t>
  </si>
  <si>
    <t xml:space="preserve"> Lighting and Branch Wiring  Emergency Lighting</t>
  </si>
  <si>
    <t xml:space="preserve">D5021 </t>
  </si>
  <si>
    <t xml:space="preserve"> Branch Wiring Devices</t>
  </si>
  <si>
    <t xml:space="preserve">D5022 </t>
  </si>
  <si>
    <t xml:space="preserve"> Lighting Equipment</t>
  </si>
  <si>
    <t xml:space="preserve">B30 </t>
  </si>
  <si>
    <t xml:space="preserve"> Roofing</t>
  </si>
  <si>
    <t xml:space="preserve">B3010 </t>
  </si>
  <si>
    <t xml:space="preserve"> Roof Coverings</t>
  </si>
  <si>
    <t xml:space="preserve">B3020 </t>
  </si>
  <si>
    <t xml:space="preserve"> Roof Openings</t>
  </si>
  <si>
    <t xml:space="preserve">B302006 </t>
  </si>
  <si>
    <t xml:space="preserve"> Roof Openings  Skylight</t>
  </si>
  <si>
    <t xml:space="preserve">B3021 </t>
  </si>
  <si>
    <t xml:space="preserve"> Glazed Roof Openings</t>
  </si>
  <si>
    <t xml:space="preserve">B3022 </t>
  </si>
  <si>
    <t xml:space="preserve"> Roof Hatches</t>
  </si>
  <si>
    <t xml:space="preserve">B2010 </t>
  </si>
  <si>
    <t xml:space="preserve"> Exterior Walls</t>
  </si>
  <si>
    <t xml:space="preserve">B2020 </t>
  </si>
  <si>
    <t xml:space="preserve"> Exterior Windows</t>
  </si>
  <si>
    <t>- some projects like replacing rooftop HVAC device related to more than one UNIFORMAT code due to multiple work areas</t>
  </si>
  <si>
    <t>(D304007 - Distribution Systems - Exhaust Systems, D304008 - Air Handling Units, D306002 - Controls and Instrumentation - Electronic .etc..)</t>
  </si>
  <si>
    <t>Demand Ventilation (servicing) (D3020,D3030, D3040)</t>
  </si>
  <si>
    <t>HVAC Optimization (coil cleaning, re-calibration of equipment) (D3020)</t>
  </si>
  <si>
    <t xml:space="preserve">D2020 </t>
  </si>
  <si>
    <t xml:space="preserve"> Domestic Water Distribution</t>
  </si>
  <si>
    <t xml:space="preserve">D202001 </t>
  </si>
  <si>
    <t xml:space="preserve"> Domestic Water Distribution  Pipes and Fittings</t>
  </si>
  <si>
    <t xml:space="preserve">D202030 </t>
  </si>
  <si>
    <t xml:space="preserve"> Domestic Water Distribution  Natural Gas DWH</t>
  </si>
  <si>
    <t xml:space="preserve">D202031 </t>
  </si>
  <si>
    <t xml:space="preserve"> Domestic Water Distribution  Electric DWH</t>
  </si>
  <si>
    <t xml:space="preserve">D202032 </t>
  </si>
  <si>
    <t xml:space="preserve"> Domestic Water Distribution  Instantaneous Hot Water Heaters</t>
  </si>
  <si>
    <t xml:space="preserve">D202033 </t>
  </si>
  <si>
    <t xml:space="preserve"> Domestic Water Distribution  Pumps</t>
  </si>
  <si>
    <t xml:space="preserve">D202034 </t>
  </si>
  <si>
    <t xml:space="preserve"> Domestic Water Distribution  Water Storage Tanks</t>
  </si>
  <si>
    <t xml:space="preserve">D202035 </t>
  </si>
  <si>
    <t xml:space="preserve"> Domestic Water Distribution  Water Treatment Systems</t>
  </si>
  <si>
    <t xml:space="preserve">D202099 </t>
  </si>
  <si>
    <t xml:space="preserve"> Domestic Water Distribution  Other Supply</t>
  </si>
  <si>
    <t xml:space="preserve">D2023 </t>
  </si>
  <si>
    <t xml:space="preserve"> Domestic Water Supply Equipment</t>
  </si>
  <si>
    <r>
      <t xml:space="preserve">1. The spreadsheet is made up of 7 tabs - 2 tabs for informational support; 5 tabs for boards to populate:
Instructions - Information for boards
UNIFORMAT Codes - Invformation for boards
App A - </t>
    </r>
    <r>
      <rPr>
        <b/>
        <sz val="11"/>
        <color theme="1"/>
        <rFont val="Calibri"/>
        <family val="2"/>
        <scheme val="minor"/>
      </rPr>
      <t>Renewable Energy</t>
    </r>
    <r>
      <rPr>
        <sz val="11"/>
        <color theme="1"/>
        <rFont val="Calibri"/>
        <family val="2"/>
        <scheme val="minor"/>
      </rPr>
      <t xml:space="preserve"> - board to populate
App B - </t>
    </r>
    <r>
      <rPr>
        <b/>
        <sz val="11"/>
        <color theme="1"/>
        <rFont val="Calibri"/>
        <family val="2"/>
        <scheme val="minor"/>
      </rPr>
      <t>Design, Costruction, Retrofit</t>
    </r>
    <r>
      <rPr>
        <sz val="11"/>
        <color theme="1"/>
        <rFont val="Calibri"/>
        <family val="2"/>
        <scheme val="minor"/>
      </rPr>
      <t xml:space="preserve">  - board to populate
App C - </t>
    </r>
    <r>
      <rPr>
        <b/>
        <sz val="11"/>
        <color theme="1"/>
        <rFont val="Calibri"/>
        <family val="2"/>
        <scheme val="minor"/>
      </rPr>
      <t>Operations &amp; Maintenance</t>
    </r>
    <r>
      <rPr>
        <sz val="11"/>
        <color theme="1"/>
        <rFont val="Calibri"/>
        <family val="2"/>
        <scheme val="minor"/>
      </rPr>
      <t xml:space="preserve">  - board to populate
App D - </t>
    </r>
    <r>
      <rPr>
        <b/>
        <sz val="11"/>
        <color theme="1"/>
        <rFont val="Calibri"/>
        <family val="2"/>
        <scheme val="minor"/>
      </rPr>
      <t>Occupant Behaviour</t>
    </r>
    <r>
      <rPr>
        <sz val="11"/>
        <color theme="1"/>
        <rFont val="Calibri"/>
        <family val="2"/>
        <scheme val="minor"/>
      </rPr>
      <t xml:space="preserve">  - board to populate
NOTE
App E -</t>
    </r>
    <r>
      <rPr>
        <b/>
        <sz val="11"/>
        <color theme="1"/>
        <rFont val="Calibri"/>
        <family val="2"/>
        <scheme val="minor"/>
      </rPr>
      <t xml:space="preserve"> Conservation Goals</t>
    </r>
    <r>
      <rPr>
        <sz val="11"/>
        <color theme="1"/>
        <rFont val="Calibri"/>
        <family val="2"/>
        <scheme val="minor"/>
      </rPr>
      <t xml:space="preserve"> -  board must enter Total Floor Area &amp; Energy Consumption from latest FY (top left corner); all other data fields are automatically populated based on the data entered into Appendices A, B, C &amp; D</t>
    </r>
  </si>
  <si>
    <t xml:space="preserve">4. the following fields have been pre-populated for the sector, but can be changed by the user: 
* Quantity of Time the Measure will be in place (years)
* Energy Payback Period
* % related to electricity (automatically calculates % of natural gas)
* unit cost of electricity and natural gas 
</t>
  </si>
  <si>
    <r>
      <rPr>
        <b/>
        <sz val="11"/>
        <color theme="1"/>
        <rFont val="Calibri"/>
        <family val="2"/>
        <scheme val="minor"/>
      </rPr>
      <t>5.  Unit Costs</t>
    </r>
    <r>
      <rPr>
        <sz val="11"/>
        <color theme="1"/>
        <rFont val="Calibri"/>
        <family val="2"/>
        <scheme val="minor"/>
      </rPr>
      <t xml:space="preserve">
* this template has been prepopulated with the </t>
    </r>
    <r>
      <rPr>
        <b/>
        <i/>
        <sz val="11"/>
        <color theme="1"/>
        <rFont val="Calibri"/>
        <family val="2"/>
        <scheme val="minor"/>
      </rPr>
      <t>provincial weighted average</t>
    </r>
    <r>
      <rPr>
        <sz val="11"/>
        <color theme="1"/>
        <rFont val="Calibri"/>
        <family val="2"/>
        <scheme val="minor"/>
      </rPr>
      <t xml:space="preserve"> electricity and natural gas unit costs from the </t>
    </r>
    <r>
      <rPr>
        <b/>
        <sz val="11"/>
        <color theme="1"/>
        <rFont val="Calibri"/>
        <family val="2"/>
        <scheme val="minor"/>
      </rPr>
      <t>FY2022- Sector Energy Cost Analysis Report</t>
    </r>
    <r>
      <rPr>
        <sz val="11"/>
        <color theme="1"/>
        <rFont val="Calibri"/>
        <family val="2"/>
        <scheme val="minor"/>
      </rPr>
      <t xml:space="preserve">
* boards can use another value if they choose
</t>
    </r>
    <r>
      <rPr>
        <u/>
        <sz val="11"/>
        <color theme="1"/>
        <rFont val="Calibri"/>
        <family val="2"/>
        <scheme val="minor"/>
      </rPr>
      <t>Option # 1</t>
    </r>
    <r>
      <rPr>
        <sz val="11"/>
        <color theme="1"/>
        <rFont val="Calibri"/>
        <family val="2"/>
        <scheme val="minor"/>
      </rPr>
      <t xml:space="preserve"> - use your </t>
    </r>
    <r>
      <rPr>
        <b/>
        <u/>
        <sz val="11"/>
        <color theme="1"/>
        <rFont val="Calibri"/>
        <family val="2"/>
        <scheme val="minor"/>
      </rPr>
      <t>board's</t>
    </r>
    <r>
      <rPr>
        <b/>
        <sz val="11"/>
        <color theme="1"/>
        <rFont val="Calibri"/>
        <family val="2"/>
        <scheme val="minor"/>
      </rPr>
      <t xml:space="preserve"> </t>
    </r>
    <r>
      <rPr>
        <sz val="11"/>
        <color theme="1"/>
        <rFont val="Calibri"/>
        <family val="2"/>
        <scheme val="minor"/>
      </rPr>
      <t xml:space="preserve">unit costs from the </t>
    </r>
    <r>
      <rPr>
        <b/>
        <sz val="11"/>
        <color theme="1"/>
        <rFont val="Calibri"/>
        <family val="2"/>
        <scheme val="minor"/>
      </rPr>
      <t>FY2022 Sector Energy Cost Analysis Report</t>
    </r>
    <r>
      <rPr>
        <sz val="11"/>
        <color theme="1"/>
        <rFont val="Calibri"/>
        <family val="2"/>
        <scheme val="minor"/>
      </rPr>
      <t xml:space="preserve"> (found in the UCD at the </t>
    </r>
    <r>
      <rPr>
        <b/>
        <sz val="11"/>
        <color theme="1"/>
        <rFont val="Calibri"/>
        <family val="2"/>
        <scheme val="minor"/>
      </rPr>
      <t>MEC_EDU level</t>
    </r>
    <r>
      <rPr>
        <sz val="11"/>
        <color theme="1"/>
        <rFont val="Calibri"/>
        <family val="2"/>
        <scheme val="minor"/>
      </rPr>
      <t xml:space="preserve">, under the </t>
    </r>
    <r>
      <rPr>
        <b/>
        <sz val="11"/>
        <color theme="1"/>
        <rFont val="Calibri"/>
        <family val="2"/>
        <scheme val="minor"/>
      </rPr>
      <t>Document</t>
    </r>
    <r>
      <rPr>
        <sz val="11"/>
        <color theme="1"/>
        <rFont val="Calibri"/>
        <family val="2"/>
        <scheme val="minor"/>
      </rPr>
      <t xml:space="preserve"> tab
</t>
    </r>
    <r>
      <rPr>
        <u/>
        <sz val="11"/>
        <color theme="1"/>
        <rFont val="Calibri"/>
        <family val="2"/>
        <scheme val="minor"/>
      </rPr>
      <t>Option # 2</t>
    </r>
    <r>
      <rPr>
        <sz val="11"/>
        <color theme="1"/>
        <rFont val="Calibri"/>
        <family val="2"/>
        <scheme val="minor"/>
      </rPr>
      <t xml:space="preserve"> - use the </t>
    </r>
    <r>
      <rPr>
        <b/>
        <sz val="11"/>
        <color theme="1"/>
        <rFont val="Calibri"/>
        <family val="2"/>
        <scheme val="minor"/>
      </rPr>
      <t>Utility Cost Analysis Report (EDU 09)</t>
    </r>
    <r>
      <rPr>
        <sz val="11"/>
        <color theme="1"/>
        <rFont val="Calibri"/>
        <family val="2"/>
        <scheme val="minor"/>
      </rPr>
      <t xml:space="preserve"> for FY2022 or FY2023 (Note:  if using FY2023, you need to ensure all consumption data is updated in the UCD before generating or your values will be skewed) (found in the UCD, at your </t>
    </r>
    <r>
      <rPr>
        <b/>
        <sz val="11"/>
        <color theme="1"/>
        <rFont val="Calibri"/>
        <family val="2"/>
        <scheme val="minor"/>
      </rPr>
      <t>board portfolio level</t>
    </r>
    <r>
      <rPr>
        <sz val="11"/>
        <color theme="1"/>
        <rFont val="Calibri"/>
        <family val="2"/>
        <scheme val="minor"/>
      </rPr>
      <t xml:space="preserve">, under the </t>
    </r>
    <r>
      <rPr>
        <b/>
        <sz val="11"/>
        <color theme="1"/>
        <rFont val="Calibri"/>
        <family val="2"/>
        <scheme val="minor"/>
      </rPr>
      <t>Export</t>
    </r>
    <r>
      <rPr>
        <sz val="11"/>
        <color theme="1"/>
        <rFont val="Calibri"/>
        <family val="2"/>
        <scheme val="minor"/>
      </rPr>
      <t xml:space="preserve"> tab) and manually enter the utility expenditures for each facility </t>
    </r>
  </si>
  <si>
    <t>- some projects could be attributed to another UNIFORMAT code because of their main purpose</t>
  </si>
  <si>
    <t>UNIFORMAT NOTES</t>
  </si>
  <si>
    <t>- some projects may be attributed to another UNIFORMAT code because of their main purpose</t>
  </si>
  <si>
    <t>1. LED exterior signage upgrade project could be attributed to code G204005 - Site Development - Signage</t>
  </si>
  <si>
    <t>2. replacement of rooftop HVAC device may have more tha one UNIFORMAT code due to multiple work areas
D304007 - Distribution Systems - Exhaust Systems
D304008 - Air Handling Units
D306002 - Controls and Instrumentation - Electronic</t>
  </si>
  <si>
    <t>List of
 UNIFORMAT codes and values 
used by Boards 
in expenditure reports in VFA</t>
  </si>
  <si>
    <t>High Efficiency Lighting Systems (D5020, D502001, D502003, D502004)</t>
  </si>
  <si>
    <t>Outdoor Lighting (D502004)</t>
  </si>
  <si>
    <t>Occupancy Sensors (D5021, D5022)</t>
  </si>
  <si>
    <t>Efficient Boilers (near condensing) (D3020, D302001, D302002)</t>
  </si>
  <si>
    <t>High-efficiency Boilers (condensing)  (D3020, D302001, D302002)</t>
  </si>
  <si>
    <t>High-efficiency Boiler Burners (D3020)</t>
  </si>
  <si>
    <t>Geothermal (D302099 )</t>
  </si>
  <si>
    <t>Heat Recovery/Enthalpy Wheels (D3090)</t>
  </si>
  <si>
    <t>Economizers (D306002)</t>
  </si>
  <si>
    <t>Energy Efficient HVAC systems (D3050,D3040)</t>
  </si>
  <si>
    <t>Energy Efficient Rooftop Units (D302098)</t>
  </si>
  <si>
    <t>High Efficiency Domestic Hot Water (D2020)</t>
  </si>
  <si>
    <t>Efficient Chillers and Controls (D3030, D303011, D303012)</t>
  </si>
  <si>
    <t>High-efficiency Motors (D304007, D303011)</t>
  </si>
  <si>
    <t>VFD (D302056)</t>
  </si>
  <si>
    <t>Demand Ventilation (D3040)</t>
  </si>
  <si>
    <t>Entrance Heater Controls (D302099)</t>
  </si>
  <si>
    <t>Destratification Fans (D3090)</t>
  </si>
  <si>
    <t>Building Automation Systems - New (D3060)</t>
  </si>
  <si>
    <t>Building Automation Systems - Upgrade (D3060)</t>
  </si>
  <si>
    <t>Voltage Harmonizers (D501001)</t>
  </si>
  <si>
    <t>Glazing (B302006, B2020, B3021)</t>
  </si>
  <si>
    <t>Increased Wall Insulation (B2010)</t>
  </si>
  <si>
    <t>New Roof (B3010, B3020)</t>
  </si>
  <si>
    <t>New Windows (B2020)</t>
  </si>
  <si>
    <t>The column title for this worksheet is in cell A2. The data spans cells A3 through A7. There is information in every cell for A3 through A7.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</si>
  <si>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and 10. They span cells A2 through B2 and A10 through B10. The data spans cells A3 through B7 and A12 through B108. There is information in every cell for A3 through B7 and A12 through B108.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</si>
  <si>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r>
      <t xml:space="preserve">Press TAB to move to input area. Press UP or DOWN ARROW in column A to read through the document. </t>
    </r>
    <r>
      <rPr>
        <sz val="11"/>
        <color theme="0"/>
        <rFont val="Calibri"/>
        <family val="2"/>
        <scheme val="minor"/>
      </rPr>
      <t>The column titles for this worksheet are in row 2 and 3. They span cells A2 through O3. The data spans cells A4 through O9. There is information in every cell for column A. Cells A3 through O3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r>
  </si>
  <si>
    <r>
      <t xml:space="preserve">Press TAB to move to input area. Press UP or DOWN ARROW in column A to read through the document. </t>
    </r>
    <r>
      <rPr>
        <sz val="18"/>
        <color theme="0"/>
        <rFont val="Calibri"/>
        <family val="2"/>
        <scheme val="minor"/>
      </rPr>
      <t>The column title for this worksheet is in cell A2. The column titles for this worksheet are in rows 3-4, 10-11, 29-30, 37-38 and 47-48. They span cells A3 through P4, A10 through P11, A29 through P30, A37 through P38, and A47 through M48.  The data spans cells A5 through P8, A12 through P27, A31 through P35, A39 through P45, and A49 through M49. There is information in every data cell for column A and B. The following cells have Sort options: A4 through P4, A11 through P11, A30 through P30, A38 through P38, and A48 through M48.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r>
  </si>
  <si>
    <r>
      <t xml:space="preserve">Press TAB to move to input area. Press UP or DOWN ARROW in column A to read through the document. </t>
    </r>
    <r>
      <rPr>
        <sz val="11"/>
        <color theme="0"/>
        <rFont val="Calibri"/>
        <family val="2"/>
        <scheme val="minor"/>
      </rPr>
      <t>The column title for this worksheet is in cell A2. The column titles for this worksheet are in rows 3-4, 15-16, 21-22, and 25. They span cells A3 through P4, A14 through P15, A21 through M22, and A24 through B25.  The data spans cells A5 through P13, A17 through P19, A23 through M23, and A26 through B26. There is information in every data cell for column A and B. The following cells have Sort options: A4 through P4, A16 through P16, and A22 through P22.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r>
  </si>
  <si>
    <r>
      <t xml:space="preserve">Press TAB to move to input area. Press UP or DOWN ARROW in column A to read through the document. </t>
    </r>
    <r>
      <rPr>
        <sz val="11"/>
        <color theme="0"/>
        <rFont val="Calibri"/>
        <family val="2"/>
        <scheme val="minor"/>
      </rPr>
      <t>The column title for this worksheet is in cell A2. The column titles for this worksheet are in rows 3-4 and 15. They span cells A3 through O4 and B15 through C15.  The data spans cells A5 through O13 and B16 through C19. There is information in every cell for column A and B. The following cells have Sort options: A4 through O4.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r>
  </si>
  <si>
    <r>
      <t xml:space="preserve">Press TAB to move to input area. Press UP or DOWN ARROW in column A to read through the document. </t>
    </r>
    <r>
      <rPr>
        <sz val="14"/>
        <color theme="0"/>
        <rFont val="Arial"/>
        <family val="2"/>
      </rPr>
      <t>The column title for this worksheet is in cell A2. The column titles for this worksheet are in rows 3, and 10-11. They span cells B3, B10 through L11. The data spans cells A4 through B6 and A12 through L18. There is information in every cell for column A. The following cells have Sort options: B11 through L11.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r>
  </si>
  <si>
    <t>The column title for this worksheet is in cell A2. The data spans cells A3 through A6. There is information in every cell for column A.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</si>
  <si>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2. Users should calculate the total investment across the board's asset porfolio for each row, on each tab
NOTE
*  VFA Board Expenditure Report is useful in calculating many of these values</t>
  </si>
  <si>
    <r>
      <t>3.  The equation for calculating the estimated energy savings is shown in the Word template</t>
    </r>
    <r>
      <rPr>
        <sz val="11"/>
        <rFont val="Calibri"/>
        <family val="2"/>
        <scheme val="minor"/>
      </rPr>
      <t>, page 19</t>
    </r>
  </si>
  <si>
    <r>
      <rPr>
        <b/>
        <u/>
        <sz val="12"/>
        <color theme="1"/>
        <rFont val="Calibri"/>
        <family val="2"/>
        <scheme val="minor"/>
      </rPr>
      <t>Examples</t>
    </r>
    <r>
      <rPr>
        <sz val="12"/>
        <color theme="1"/>
        <rFont val="Calibri"/>
        <family val="2"/>
        <scheme val="minor"/>
      </rPr>
      <t xml:space="preserve"> </t>
    </r>
  </si>
  <si>
    <t>Password is TLDSB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</si>
</sst>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164" formatCode="_-&quot;$&quot;* #,##0.00_-;\-&quot;$&quot;* #,##0.00_-;_-&quot;$&quot;* &quot;-&quot;??_-;_-@_-"/>
    <numFmt numFmtId="165" formatCode="_-* #,##0.00_-;\-* #,##0.00_-;_-* &quot;-&quot;??_-;_-@_-"/>
    <numFmt numFmtId="166" formatCode="_-&quot;$&quot;* #,##0.0000_-;\-&quot;$&quot;* #,##0.0000_-;_-&quot;$&quot;* &quot;-&quot;??_-;_-@_-"/>
    <numFmt numFmtId="167" formatCode="_-&quot;$&quot;* #,##0_-;\-&quot;$&quot;* #,##0_-;_-&quot;$&quot;* &quot;-&quot;??_-;_-@_-"/>
    <numFmt numFmtId="168" formatCode="_-* #,##0_-;\-* #,##0_-;_-* &quot;-&quot;??_-;_-@_-"/>
    <numFmt numFmtId="169" formatCode="&quot;$&quot;#,##0.000;[Red]&quot;$&quot;#,##0.000"/>
    <numFmt numFmtId="170" formatCode="&quot;$&quot;#,##0.0000_);\(&quot;$&quot;#,##0.0000\)"/>
  </numFmts>
  <fonts count="47"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Arial"/>
      <family val="2"/>
    </font>
    <font>
      <sz val="14"/>
      <color theme="1"/>
      <name val="Arial"/>
      <family val="2"/>
    </font>
    <font>
      <b/>
      <sz val="14"/>
      <color theme="0"/>
      <name val="Arial"/>
      <family val="2"/>
    </font>
    <font>
      <b/>
      <sz val="16"/>
      <color theme="1"/>
      <name val="Arial"/>
      <family val="2"/>
    </font>
    <font>
      <sz val="16"/>
      <color theme="1"/>
      <name val="Arial"/>
      <family val="2"/>
    </font>
    <font>
      <b/>
      <sz val="16"/>
      <color theme="0"/>
      <name val="Arial"/>
      <family val="2"/>
    </font>
    <font>
      <sz val="14"/>
      <color theme="0"/>
      <name val="Arial"/>
      <family val="2"/>
    </font>
    <font>
      <sz val="14"/>
      <color theme="1"/>
      <name val="Calibri"/>
      <family val="2"/>
      <scheme val="minor"/>
    </font>
    <font>
      <b/>
      <sz val="14"/>
      <name val="Arial"/>
      <family val="2"/>
    </font>
    <font>
      <b/>
      <sz val="14"/>
      <color rgb="FFFF0000"/>
      <name val="Arial"/>
      <family val="2"/>
    </font>
    <font>
      <b/>
      <sz val="11"/>
      <color theme="0"/>
      <name val="Calibri"/>
      <family val="2"/>
      <scheme val="minor"/>
    </font>
    <font>
      <b/>
      <sz val="12"/>
      <color theme="0"/>
      <name val="Calibri"/>
      <family val="2"/>
      <scheme val="minor"/>
    </font>
    <font>
      <b/>
      <sz val="18"/>
      <color theme="1"/>
      <name val="Arial"/>
      <family val="2"/>
    </font>
    <font>
      <sz val="18"/>
      <color theme="1"/>
      <name val="Calibri"/>
      <family val="2"/>
      <scheme val="minor"/>
    </font>
    <font>
      <b/>
      <sz val="18"/>
      <color theme="1"/>
      <name val="Calibri"/>
      <family val="2"/>
      <scheme val="minor"/>
    </font>
    <font>
      <sz val="18"/>
      <color theme="1"/>
      <name val="Arial"/>
      <family val="2"/>
    </font>
    <font>
      <b/>
      <sz val="18"/>
      <color theme="0"/>
      <name val="Arial"/>
      <family val="2"/>
    </font>
    <font>
      <sz val="18"/>
      <color theme="0"/>
      <name val="Arial"/>
      <family val="2"/>
    </font>
    <font>
      <sz val="18"/>
      <name val="Arial"/>
      <family val="2"/>
    </font>
    <font>
      <b/>
      <sz val="16"/>
      <name val="Arial"/>
      <family val="2"/>
    </font>
    <font>
      <b/>
      <strike/>
      <sz val="18"/>
      <name val="Arial"/>
      <family val="2"/>
    </font>
    <font>
      <b/>
      <sz val="18"/>
      <name val="Arial"/>
      <family val="2"/>
    </font>
    <font>
      <sz val="14"/>
      <name val="Arial"/>
      <family val="2"/>
    </font>
    <font>
      <sz val="16"/>
      <name val="Arial"/>
      <family val="2"/>
    </font>
    <font>
      <sz val="18"/>
      <color rgb="FFFF0000"/>
      <name val="Calibri"/>
      <family val="2"/>
      <scheme val="minor"/>
    </font>
    <font>
      <b/>
      <sz val="18"/>
      <color rgb="FFFF0000"/>
      <name val="Calibri"/>
      <family val="2"/>
      <scheme val="minor"/>
    </font>
    <font>
      <sz val="18"/>
      <color rgb="FFFF0000"/>
      <name val="Arial"/>
      <family val="2"/>
    </font>
    <font>
      <sz val="18"/>
      <name val="Calibri"/>
      <family val="2"/>
      <scheme val="minor"/>
    </font>
    <font>
      <sz val="11"/>
      <name val="Calibri"/>
      <family val="2"/>
      <scheme val="minor"/>
    </font>
    <font>
      <sz val="8"/>
      <name val="Calibri"/>
      <family val="2"/>
      <scheme val="minor"/>
    </font>
    <font>
      <b/>
      <sz val="14"/>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sz val="16"/>
      <color theme="0"/>
      <name val="Calibri"/>
      <family val="2"/>
      <scheme val="minor"/>
    </font>
    <font>
      <sz val="11"/>
      <color theme="0"/>
      <name val="Calibri"/>
      <family val="2"/>
      <scheme val="minor"/>
    </font>
    <font>
      <sz val="18"/>
      <color theme="0"/>
      <name val="Calibri"/>
      <family val="2"/>
      <scheme val="minor"/>
    </font>
    <font>
      <b/>
      <sz val="18"/>
      <color rgb="FFC00000"/>
      <name val="Arial"/>
      <family val="2"/>
    </font>
    <font>
      <sz val="18"/>
      <color rgb="FFC00000"/>
      <name val="Arial"/>
      <family val="2"/>
    </font>
    <font>
      <b/>
      <sz val="14"/>
      <color rgb="FFC00000"/>
      <name val="Arial"/>
      <family val="2"/>
    </font>
    <font>
      <sz val="14"/>
      <color rgb="FFC00000"/>
      <name val="Arial"/>
      <family val="2"/>
    </font>
    <font>
      <sz val="12"/>
      <color theme="1"/>
      <name val="Calibri"/>
      <family val="2"/>
      <scheme val="minor"/>
    </font>
    <font>
      <b/>
      <u/>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70CC9"/>
        <bgColor indexed="64"/>
      </patternFill>
    </fill>
    <fill>
      <patternFill patternType="solid">
        <fgColor rgb="FFF8A968"/>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theme="3"/>
      </left>
      <right style="medium">
        <color theme="3"/>
      </right>
      <top style="medium">
        <color theme="3"/>
      </top>
      <bottom style="medium">
        <color theme="3"/>
      </bottom>
      <diagonal/>
    </border>
    <border>
      <left style="thin">
        <color theme="0"/>
      </left>
      <right style="thin">
        <color theme="0"/>
      </right>
      <top style="thin">
        <color theme="0"/>
      </top>
      <bottom style="thin">
        <color theme="0"/>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0"/>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indexed="64"/>
      </top>
      <bottom style="medium">
        <color theme="0"/>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indexed="64"/>
      </right>
      <top/>
      <bottom style="medium">
        <color theme="0"/>
      </bottom>
      <diagonal/>
    </border>
    <border>
      <left/>
      <right/>
      <top/>
      <bottom style="medium">
        <color theme="0"/>
      </bottom>
      <diagonal/>
    </border>
    <border>
      <left/>
      <right/>
      <top/>
      <bottom style="thin">
        <color theme="0"/>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theme="0"/>
      </right>
      <top/>
      <bottom style="medium">
        <color theme="0"/>
      </bottom>
      <diagonal/>
    </border>
    <border>
      <left style="medium">
        <color theme="0"/>
      </left>
      <right/>
      <top/>
      <bottom style="medium">
        <color theme="0"/>
      </bottom>
      <diagonal/>
    </border>
    <border>
      <left/>
      <right/>
      <top style="thin">
        <color indexed="64"/>
      </top>
      <bottom/>
      <diagonal/>
    </border>
    <border>
      <left style="medium">
        <color indexed="64"/>
      </left>
      <right style="thin">
        <color indexed="64"/>
      </right>
      <top style="thin">
        <color indexed="64"/>
      </top>
      <bottom/>
      <diagonal/>
    </border>
    <border>
      <left/>
      <right style="medium">
        <color theme="0"/>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theme="0"/>
      </left>
      <right style="medium">
        <color indexed="64"/>
      </right>
      <top style="medium">
        <color theme="0"/>
      </top>
      <bottom style="medium">
        <color theme="0"/>
      </bottom>
      <diagonal/>
    </border>
    <border>
      <left style="medium">
        <color indexed="64"/>
      </left>
      <right/>
      <top/>
      <bottom style="thin">
        <color indexed="64"/>
      </bottom>
      <diagonal/>
    </border>
  </borders>
  <cellStyleXfs count="3">
    <xf numFmtId="0" fontId="0" fillId="0" borderId="0"/>
    <xf numFmtId="165" fontId="2" fillId="0" borderId="0" applyFont="0" applyFill="0" applyBorder="0" applyAlignment="0" applyProtection="0"/>
    <xf numFmtId="164" fontId="2"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Protection="1">
      <protection locked="0"/>
    </xf>
    <xf numFmtId="0" fontId="0" fillId="0" borderId="0" xfId="0" applyAlignment="1" applyProtection="1">
      <alignment horizontal="right" vertical="center"/>
      <protection locked="0"/>
    </xf>
    <xf numFmtId="0" fontId="0" fillId="0" borderId="0" xfId="0" applyAlignment="1">
      <alignment horizontal="right" vertical="center"/>
    </xf>
    <xf numFmtId="0" fontId="0" fillId="0" borderId="0" xfId="0" applyAlignment="1">
      <alignment vertical="center"/>
    </xf>
    <xf numFmtId="0" fontId="4" fillId="0" borderId="0" xfId="0" applyFont="1"/>
    <xf numFmtId="0" fontId="5" fillId="0" borderId="0" xfId="0" applyFont="1" applyProtection="1">
      <protection locked="0"/>
    </xf>
    <xf numFmtId="0" fontId="5" fillId="0" borderId="0" xfId="0" applyFont="1"/>
    <xf numFmtId="0" fontId="7" fillId="0" borderId="1" xfId="0" applyFont="1" applyBorder="1" applyAlignment="1" applyProtection="1">
      <alignment horizontal="center" wrapText="1"/>
      <protection locked="0"/>
    </xf>
    <xf numFmtId="0" fontId="8" fillId="0" borderId="0" xfId="0" applyFont="1"/>
    <xf numFmtId="0" fontId="8" fillId="0" borderId="0" xfId="0" applyFont="1" applyProtection="1">
      <protection locked="0"/>
    </xf>
    <xf numFmtId="0" fontId="9" fillId="3" borderId="11"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167" fontId="5" fillId="0" borderId="5" xfId="2" applyNumberFormat="1" applyFont="1" applyBorder="1" applyAlignment="1" applyProtection="1">
      <alignment vertical="center"/>
      <protection locked="0"/>
    </xf>
    <xf numFmtId="0" fontId="5" fillId="0" borderId="0" xfId="0" applyFont="1" applyAlignment="1">
      <alignment vertical="center"/>
    </xf>
    <xf numFmtId="0" fontId="5" fillId="0" borderId="1" xfId="0" applyFont="1" applyBorder="1" applyAlignment="1" applyProtection="1">
      <alignment vertical="center"/>
      <protection locked="0"/>
    </xf>
    <xf numFmtId="167" fontId="0" fillId="0" borderId="24" xfId="2" applyNumberFormat="1" applyFont="1" applyBorder="1" applyProtection="1">
      <protection locked="0"/>
    </xf>
    <xf numFmtId="168" fontId="0" fillId="0" borderId="14" xfId="1" applyNumberFormat="1" applyFont="1" applyBorder="1"/>
    <xf numFmtId="168" fontId="0" fillId="0" borderId="24" xfId="1" applyNumberFormat="1" applyFont="1" applyBorder="1"/>
    <xf numFmtId="0" fontId="0" fillId="0" borderId="0" xfId="0" applyAlignment="1">
      <alignment horizontal="left" vertical="center"/>
    </xf>
    <xf numFmtId="0" fontId="0" fillId="0" borderId="0" xfId="0" applyAlignment="1">
      <alignment horizontal="left"/>
    </xf>
    <xf numFmtId="167" fontId="5" fillId="0" borderId="14" xfId="2" applyNumberFormat="1" applyFont="1" applyBorder="1" applyAlignment="1" applyProtection="1">
      <alignment vertical="center"/>
      <protection locked="0"/>
    </xf>
    <xf numFmtId="0" fontId="3" fillId="0" borderId="0" xfId="0" applyFont="1" applyAlignment="1">
      <alignment horizontal="left"/>
    </xf>
    <xf numFmtId="0" fontId="3" fillId="0" borderId="0" xfId="0" applyFont="1"/>
    <xf numFmtId="167" fontId="1" fillId="0" borderId="0" xfId="0" applyNumberFormat="1" applyFont="1"/>
    <xf numFmtId="168" fontId="1" fillId="0" borderId="0" xfId="0" applyNumberFormat="1" applyFont="1"/>
    <xf numFmtId="168" fontId="1" fillId="0" borderId="0" xfId="1" applyNumberFormat="1" applyFont="1"/>
    <xf numFmtId="0" fontId="7" fillId="0" borderId="0" xfId="0" applyFont="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5" fillId="0" borderId="9"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5" fillId="0" borderId="10" xfId="0" applyFont="1" applyBorder="1" applyAlignment="1" applyProtection="1">
      <alignment vertical="center"/>
      <protection locked="0"/>
    </xf>
    <xf numFmtId="167" fontId="4" fillId="0" borderId="35" xfId="2" applyNumberFormat="1" applyFont="1" applyBorder="1" applyAlignment="1" applyProtection="1">
      <alignment vertical="center" wrapText="1"/>
      <protection locked="0"/>
    </xf>
    <xf numFmtId="167" fontId="4" fillId="0" borderId="35" xfId="2" applyNumberFormat="1" applyFont="1" applyBorder="1" applyAlignment="1" applyProtection="1">
      <alignment vertical="center"/>
      <protection locked="0"/>
    </xf>
    <xf numFmtId="167" fontId="4" fillId="0" borderId="18" xfId="2" applyNumberFormat="1" applyFont="1" applyBorder="1" applyAlignment="1" applyProtection="1">
      <alignment vertical="center" wrapText="1"/>
      <protection locked="0"/>
    </xf>
    <xf numFmtId="167" fontId="4" fillId="0" borderId="35" xfId="2" applyNumberFormat="1" applyFont="1" applyBorder="1" applyAlignment="1" applyProtection="1">
      <alignment horizontal="left" vertical="center"/>
      <protection locked="0"/>
    </xf>
    <xf numFmtId="167" fontId="4" fillId="0" borderId="18" xfId="2" applyNumberFormat="1" applyFont="1" applyBorder="1" applyAlignment="1" applyProtection="1">
      <alignment horizontal="left" vertical="center"/>
      <protection locked="0"/>
    </xf>
    <xf numFmtId="0" fontId="6" fillId="3" borderId="16" xfId="0" applyFont="1" applyFill="1" applyBorder="1" applyAlignment="1" applyProtection="1">
      <alignment horizontal="center" vertical="center"/>
      <protection locked="0"/>
    </xf>
    <xf numFmtId="0" fontId="7" fillId="0" borderId="0" xfId="0" applyFont="1"/>
    <xf numFmtId="0" fontId="5" fillId="0" borderId="12" xfId="0" applyFont="1" applyBorder="1" applyAlignment="1">
      <alignment vertical="center"/>
    </xf>
    <xf numFmtId="0" fontId="4" fillId="2" borderId="1" xfId="0" applyFont="1" applyFill="1" applyBorder="1" applyAlignment="1">
      <alignment vertical="center"/>
    </xf>
    <xf numFmtId="0" fontId="5" fillId="0" borderId="1" xfId="0" applyFont="1" applyBorder="1" applyAlignment="1">
      <alignment horizontal="center"/>
    </xf>
    <xf numFmtId="3" fontId="5" fillId="0" borderId="3" xfId="0" applyNumberFormat="1" applyFont="1" applyBorder="1" applyAlignment="1">
      <alignment horizontal="center"/>
    </xf>
    <xf numFmtId="0" fontId="11" fillId="0" borderId="0" xfId="0" applyFont="1"/>
    <xf numFmtId="0" fontId="5" fillId="2" borderId="1" xfId="0" applyFont="1" applyFill="1" applyBorder="1" applyAlignment="1">
      <alignment horizontal="center"/>
    </xf>
    <xf numFmtId="0" fontId="5" fillId="0" borderId="22" xfId="0" applyFont="1" applyBorder="1"/>
    <xf numFmtId="0" fontId="4" fillId="0" borderId="2" xfId="0" applyFont="1" applyBorder="1"/>
    <xf numFmtId="0" fontId="5" fillId="0" borderId="2" xfId="0" applyFont="1" applyBorder="1" applyAlignment="1">
      <alignment horizontal="center"/>
    </xf>
    <xf numFmtId="3" fontId="5" fillId="0" borderId="21" xfId="0" applyNumberFormat="1" applyFont="1" applyBorder="1" applyAlignment="1">
      <alignment horizontal="center"/>
    </xf>
    <xf numFmtId="0" fontId="5" fillId="0" borderId="0" xfId="0" applyFont="1" applyAlignment="1" applyProtection="1">
      <alignment wrapText="1"/>
      <protection locked="0"/>
    </xf>
    <xf numFmtId="0" fontId="5" fillId="0" borderId="0" xfId="0" applyFont="1" applyAlignment="1" applyProtection="1">
      <alignment horizontal="center" wrapText="1"/>
      <protection locked="0"/>
    </xf>
    <xf numFmtId="0" fontId="12" fillId="0" borderId="0" xfId="0" applyFont="1" applyAlignment="1" applyProtection="1">
      <alignment horizontal="left" vertical="center" wrapText="1"/>
      <protection locked="0"/>
    </xf>
    <xf numFmtId="0" fontId="4" fillId="0" borderId="0" xfId="0" applyFont="1" applyAlignment="1" applyProtection="1">
      <alignment wrapText="1"/>
      <protection locked="0"/>
    </xf>
    <xf numFmtId="49" fontId="12" fillId="0" borderId="0" xfId="0" applyNumberFormat="1" applyFont="1" applyProtection="1">
      <protection locked="0"/>
    </xf>
    <xf numFmtId="0" fontId="4" fillId="0" borderId="1" xfId="0" applyFont="1" applyBorder="1" applyAlignment="1" applyProtection="1">
      <alignment horizontal="left" vertical="center"/>
      <protection locked="0"/>
    </xf>
    <xf numFmtId="0" fontId="13" fillId="0" borderId="0" xfId="0" applyFont="1" applyAlignment="1" applyProtection="1">
      <alignment horizontal="center" wrapText="1"/>
      <protection locked="0"/>
    </xf>
    <xf numFmtId="0" fontId="5" fillId="0" borderId="0" xfId="0" applyFont="1" applyAlignment="1">
      <alignment wrapText="1"/>
    </xf>
    <xf numFmtId="0" fontId="5" fillId="0" borderId="0" xfId="0" applyFont="1" applyAlignment="1">
      <alignment horizontal="center" wrapText="1"/>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12" fillId="0" borderId="16" xfId="0" applyFont="1" applyBorder="1" applyAlignment="1" applyProtection="1">
      <alignment horizontal="center" vertical="center" wrapText="1"/>
      <protection locked="0"/>
    </xf>
    <xf numFmtId="49" fontId="12" fillId="0" borderId="37" xfId="0" applyNumberFormat="1" applyFont="1" applyBorder="1" applyAlignment="1" applyProtection="1">
      <alignment horizontal="left" vertical="center"/>
      <protection locked="0"/>
    </xf>
    <xf numFmtId="49" fontId="12" fillId="0" borderId="26" xfId="0" applyNumberFormat="1" applyFont="1" applyBorder="1" applyAlignment="1" applyProtection="1">
      <alignment horizontal="left" vertical="center"/>
      <protection locked="0"/>
    </xf>
    <xf numFmtId="49" fontId="12" fillId="0" borderId="28" xfId="0" applyNumberFormat="1" applyFont="1" applyBorder="1" applyAlignment="1" applyProtection="1">
      <alignment horizontal="left" vertical="center"/>
      <protection locked="0"/>
    </xf>
    <xf numFmtId="0" fontId="9" fillId="3" borderId="16" xfId="0" applyFont="1" applyFill="1" applyBorder="1" applyAlignment="1" applyProtection="1">
      <alignment horizontal="center" vertical="center" wrapText="1"/>
      <protection locked="0"/>
    </xf>
    <xf numFmtId="0" fontId="13" fillId="0" borderId="14" xfId="0" applyFont="1" applyBorder="1" applyAlignment="1" applyProtection="1">
      <alignment vertical="center" wrapText="1"/>
      <protection locked="0"/>
    </xf>
    <xf numFmtId="165" fontId="13" fillId="0" borderId="0" xfId="1" applyFont="1" applyAlignment="1" applyProtection="1">
      <alignment vertical="center" wrapText="1"/>
      <protection locked="0"/>
    </xf>
    <xf numFmtId="168" fontId="10" fillId="4" borderId="5" xfId="1" applyNumberFormat="1" applyFont="1" applyFill="1" applyBorder="1" applyAlignment="1">
      <alignment vertical="center"/>
    </xf>
    <xf numFmtId="168" fontId="10" fillId="4" borderId="14" xfId="1" applyNumberFormat="1" applyFont="1" applyFill="1" applyBorder="1" applyAlignment="1">
      <alignment vertical="center"/>
    </xf>
    <xf numFmtId="0" fontId="10" fillId="4" borderId="27" xfId="0" applyFont="1" applyFill="1" applyBorder="1" applyAlignment="1">
      <alignment horizontal="center" vertical="center"/>
    </xf>
    <xf numFmtId="0" fontId="10" fillId="4" borderId="30" xfId="0" applyFont="1" applyFill="1" applyBorder="1" applyAlignment="1">
      <alignment horizontal="center" vertical="center"/>
    </xf>
    <xf numFmtId="0" fontId="4" fillId="2" borderId="5" xfId="0" applyFont="1" applyFill="1" applyBorder="1" applyAlignment="1">
      <alignment vertical="center"/>
    </xf>
    <xf numFmtId="3" fontId="5" fillId="0" borderId="8" xfId="0" applyNumberFormat="1" applyFont="1" applyBorder="1" applyAlignment="1">
      <alignment horizontal="center"/>
    </xf>
    <xf numFmtId="0" fontId="7" fillId="0" borderId="45" xfId="0" applyFont="1" applyBorder="1" applyAlignment="1" applyProtection="1">
      <alignment horizontal="center" vertical="center" wrapText="1"/>
      <protection locked="0"/>
    </xf>
    <xf numFmtId="0" fontId="6" fillId="4" borderId="4" xfId="0" applyFont="1" applyFill="1" applyBorder="1" applyAlignment="1">
      <alignment vertical="center"/>
    </xf>
    <xf numFmtId="167" fontId="6" fillId="4" borderId="4" xfId="0" applyNumberFormat="1" applyFont="1" applyFill="1" applyBorder="1" applyAlignment="1">
      <alignment vertical="center"/>
    </xf>
    <xf numFmtId="168" fontId="6" fillId="4" borderId="4" xfId="0" applyNumberFormat="1" applyFont="1" applyFill="1" applyBorder="1" applyAlignment="1">
      <alignment vertical="center"/>
    </xf>
    <xf numFmtId="168" fontId="6" fillId="4" borderId="4" xfId="1" applyNumberFormat="1" applyFont="1" applyFill="1" applyBorder="1" applyAlignment="1">
      <alignment vertical="center"/>
    </xf>
    <xf numFmtId="168" fontId="6" fillId="4" borderId="17" xfId="1" applyNumberFormat="1" applyFont="1" applyFill="1" applyBorder="1" applyAlignment="1">
      <alignment vertical="center"/>
    </xf>
    <xf numFmtId="0" fontId="9" fillId="3" borderId="44" xfId="0" applyFont="1" applyFill="1" applyBorder="1" applyAlignment="1" applyProtection="1">
      <alignment horizontal="center" vertical="center"/>
      <protection locked="0"/>
    </xf>
    <xf numFmtId="0" fontId="6" fillId="3" borderId="51" xfId="0" applyFont="1" applyFill="1" applyBorder="1" applyAlignment="1" applyProtection="1">
      <alignment vertical="center"/>
      <protection locked="0"/>
    </xf>
    <xf numFmtId="42" fontId="10" fillId="4" borderId="1" xfId="2" applyNumberFormat="1" applyFont="1" applyFill="1" applyBorder="1" applyAlignment="1">
      <alignment vertical="center" wrapText="1"/>
    </xf>
    <xf numFmtId="42" fontId="10" fillId="4" borderId="2" xfId="2" applyNumberFormat="1" applyFont="1" applyFill="1" applyBorder="1" applyAlignment="1">
      <alignment vertical="center" wrapText="1"/>
    </xf>
    <xf numFmtId="3" fontId="10" fillId="4" borderId="1" xfId="1" applyNumberFormat="1" applyFont="1" applyFill="1" applyBorder="1" applyAlignment="1">
      <alignment horizontal="center" vertical="center" wrapText="1"/>
    </xf>
    <xf numFmtId="3" fontId="6" fillId="4" borderId="20" xfId="1" applyNumberFormat="1" applyFont="1" applyFill="1" applyBorder="1" applyAlignment="1">
      <alignment horizontal="center" vertical="center" wrapText="1"/>
    </xf>
    <xf numFmtId="165" fontId="6" fillId="4" borderId="1" xfId="1" applyFont="1" applyFill="1" applyBorder="1" applyAlignment="1">
      <alignment horizontal="center" vertical="center" wrapText="1"/>
    </xf>
    <xf numFmtId="42" fontId="4" fillId="5" borderId="42" xfId="0" applyNumberFormat="1" applyFont="1" applyFill="1" applyBorder="1" applyAlignment="1">
      <alignment vertical="center" wrapText="1"/>
    </xf>
    <xf numFmtId="0" fontId="10" fillId="4" borderId="50" xfId="0" applyFont="1" applyFill="1" applyBorder="1" applyAlignment="1">
      <alignment horizontal="center" vertical="center"/>
    </xf>
    <xf numFmtId="0" fontId="8" fillId="0" borderId="45" xfId="0" applyFont="1" applyBorder="1"/>
    <xf numFmtId="0" fontId="7" fillId="0" borderId="53"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5" fillId="0" borderId="60" xfId="0" applyFont="1" applyBorder="1"/>
    <xf numFmtId="42" fontId="10" fillId="4" borderId="5" xfId="2" applyNumberFormat="1" applyFont="1" applyFill="1" applyBorder="1" applyAlignment="1">
      <alignment horizontal="center" vertical="center" wrapText="1"/>
    </xf>
    <xf numFmtId="3" fontId="10" fillId="4" borderId="5" xfId="1" applyNumberFormat="1" applyFont="1" applyFill="1" applyBorder="1" applyAlignment="1">
      <alignment horizontal="center" vertical="center" wrapText="1"/>
    </xf>
    <xf numFmtId="0" fontId="8" fillId="0" borderId="56"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60" xfId="0" applyFont="1" applyBorder="1" applyProtection="1">
      <protection locked="0"/>
    </xf>
    <xf numFmtId="0" fontId="8" fillId="0" borderId="60" xfId="0" applyFont="1" applyBorder="1"/>
    <xf numFmtId="3" fontId="12" fillId="0" borderId="0" xfId="0" applyNumberFormat="1" applyFont="1" applyAlignment="1" applyProtection="1">
      <alignment horizontal="left" vertical="center"/>
      <protection locked="0"/>
    </xf>
    <xf numFmtId="0" fontId="12" fillId="0" borderId="4" xfId="0" applyFont="1" applyBorder="1" applyAlignment="1" applyProtection="1">
      <alignment horizontal="center" vertical="center" wrapText="1"/>
      <protection locked="0"/>
    </xf>
    <xf numFmtId="0" fontId="13" fillId="3" borderId="14" xfId="0" applyFont="1" applyFill="1" applyBorder="1" applyAlignment="1" applyProtection="1">
      <alignment vertical="center" wrapText="1"/>
      <protection locked="0"/>
    </xf>
    <xf numFmtId="165" fontId="13" fillId="3" borderId="0" xfId="1" applyFont="1" applyFill="1" applyAlignment="1" applyProtection="1">
      <alignment vertical="center" wrapText="1"/>
      <protection locked="0"/>
    </xf>
    <xf numFmtId="0" fontId="8" fillId="0" borderId="1" xfId="0" applyFont="1" applyBorder="1" applyAlignment="1">
      <alignment horizontal="center"/>
    </xf>
    <xf numFmtId="0" fontId="17" fillId="0" borderId="0" xfId="0" applyFont="1"/>
    <xf numFmtId="167" fontId="17" fillId="0" borderId="0" xfId="2" applyNumberFormat="1" applyFont="1"/>
    <xf numFmtId="168" fontId="17" fillId="0" borderId="0" xfId="1" applyNumberFormat="1" applyFont="1"/>
    <xf numFmtId="0" fontId="17" fillId="0" borderId="0" xfId="0" applyFont="1" applyAlignment="1">
      <alignment horizontal="center"/>
    </xf>
    <xf numFmtId="0" fontId="16" fillId="0" borderId="0" xfId="0" applyFont="1" applyAlignment="1" applyProtection="1">
      <alignment vertical="center"/>
      <protection locked="0"/>
    </xf>
    <xf numFmtId="167" fontId="17" fillId="0" borderId="0" xfId="2" applyNumberFormat="1" applyFont="1" applyProtection="1">
      <protection locked="0"/>
    </xf>
    <xf numFmtId="0" fontId="17" fillId="0" borderId="0" xfId="0" applyFont="1" applyProtection="1">
      <protection locked="0"/>
    </xf>
    <xf numFmtId="168" fontId="17" fillId="0" borderId="0" xfId="1" applyNumberFormat="1" applyFont="1" applyProtection="1">
      <protection locked="0"/>
    </xf>
    <xf numFmtId="0" fontId="17" fillId="0" borderId="0" xfId="0" applyFont="1" applyAlignment="1" applyProtection="1">
      <alignment horizontal="center"/>
      <protection locked="0"/>
    </xf>
    <xf numFmtId="0" fontId="16" fillId="0" borderId="56" xfId="0" applyFont="1" applyBorder="1" applyAlignment="1" applyProtection="1">
      <alignment horizontal="center" vertical="center"/>
      <protection locked="0"/>
    </xf>
    <xf numFmtId="0" fontId="16" fillId="0" borderId="54" xfId="0" applyFont="1" applyBorder="1" applyAlignment="1" applyProtection="1">
      <alignment horizontal="center" vertical="center" wrapText="1"/>
      <protection locked="0"/>
    </xf>
    <xf numFmtId="167" fontId="16" fillId="0" borderId="54" xfId="2" applyNumberFormat="1" applyFont="1" applyBorder="1" applyAlignment="1" applyProtection="1">
      <alignment horizontal="center" vertical="center" wrapText="1"/>
      <protection locked="0"/>
    </xf>
    <xf numFmtId="168" fontId="16" fillId="0" borderId="54" xfId="1" applyNumberFormat="1"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19" fillId="0" borderId="0" xfId="0" applyFont="1"/>
    <xf numFmtId="167" fontId="19" fillId="0" borderId="5" xfId="2" applyNumberFormat="1" applyFont="1" applyBorder="1" applyAlignment="1" applyProtection="1">
      <alignment vertical="center"/>
      <protection locked="0"/>
    </xf>
    <xf numFmtId="168" fontId="21" fillId="4" borderId="5" xfId="1" applyNumberFormat="1" applyFont="1" applyFill="1" applyBorder="1" applyAlignment="1">
      <alignment vertical="center"/>
    </xf>
    <xf numFmtId="168" fontId="21" fillId="4" borderId="8" xfId="1" applyNumberFormat="1" applyFont="1" applyFill="1" applyBorder="1" applyAlignment="1">
      <alignment vertical="center"/>
    </xf>
    <xf numFmtId="0" fontId="19" fillId="0" borderId="0" xfId="0" applyFont="1" applyAlignment="1">
      <alignment vertical="center"/>
    </xf>
    <xf numFmtId="167" fontId="19" fillId="0" borderId="1" xfId="2" applyNumberFormat="1" applyFont="1" applyBorder="1" applyAlignment="1" applyProtection="1">
      <alignment vertical="center"/>
      <protection locked="0"/>
    </xf>
    <xf numFmtId="0" fontId="21" fillId="4" borderId="27" xfId="0" applyFont="1" applyFill="1" applyBorder="1" applyAlignment="1">
      <alignment horizontal="center" vertical="center"/>
    </xf>
    <xf numFmtId="0" fontId="21" fillId="4" borderId="30" xfId="0" applyFont="1" applyFill="1" applyBorder="1" applyAlignment="1">
      <alignment horizontal="center" vertical="center"/>
    </xf>
    <xf numFmtId="0" fontId="19" fillId="0" borderId="0" xfId="0" applyFont="1" applyAlignment="1" applyProtection="1">
      <alignment horizontal="left" vertical="center"/>
      <protection locked="0"/>
    </xf>
    <xf numFmtId="0" fontId="19" fillId="0" borderId="0" xfId="0" applyFont="1" applyProtection="1">
      <protection locked="0"/>
    </xf>
    <xf numFmtId="167" fontId="19" fillId="0" borderId="0" xfId="2" applyNumberFormat="1" applyFont="1" applyProtection="1">
      <protection locked="0"/>
    </xf>
    <xf numFmtId="168" fontId="19" fillId="0" borderId="0" xfId="1" applyNumberFormat="1" applyFont="1"/>
    <xf numFmtId="167" fontId="19" fillId="0" borderId="24" xfId="2" applyNumberFormat="1" applyFont="1" applyBorder="1" applyProtection="1">
      <protection locked="0"/>
    </xf>
    <xf numFmtId="168" fontId="19" fillId="0" borderId="14" xfId="1" applyNumberFormat="1" applyFont="1" applyBorder="1"/>
    <xf numFmtId="1" fontId="19" fillId="0" borderId="0" xfId="0" applyNumberFormat="1" applyFont="1" applyAlignment="1" applyProtection="1">
      <alignment horizontal="center"/>
      <protection locked="0"/>
    </xf>
    <xf numFmtId="0" fontId="19" fillId="0" borderId="0" xfId="0" applyFont="1" applyAlignment="1">
      <alignment horizontal="center"/>
    </xf>
    <xf numFmtId="0" fontId="19" fillId="0" borderId="0" xfId="0" applyFont="1" applyAlignment="1" applyProtection="1">
      <alignment horizontal="center"/>
      <protection locked="0"/>
    </xf>
    <xf numFmtId="0" fontId="18" fillId="0" borderId="0" xfId="0" applyFont="1"/>
    <xf numFmtId="0" fontId="17" fillId="0" borderId="0" xfId="0" applyFont="1" applyAlignment="1">
      <alignment vertical="center"/>
    </xf>
    <xf numFmtId="167" fontId="19" fillId="0" borderId="2" xfId="2" applyNumberFormat="1" applyFont="1" applyBorder="1" applyAlignment="1" applyProtection="1">
      <alignment vertical="center"/>
      <protection locked="0"/>
    </xf>
    <xf numFmtId="168" fontId="21" fillId="4" borderId="14" xfId="1" applyNumberFormat="1" applyFont="1" applyFill="1" applyBorder="1" applyAlignment="1">
      <alignment vertical="center"/>
    </xf>
    <xf numFmtId="168" fontId="21" fillId="4" borderId="25" xfId="1" applyNumberFormat="1" applyFont="1" applyFill="1" applyBorder="1" applyAlignment="1">
      <alignment vertical="center"/>
    </xf>
    <xf numFmtId="168" fontId="19" fillId="0" borderId="24" xfId="1" applyNumberFormat="1" applyFont="1" applyBorder="1"/>
    <xf numFmtId="1" fontId="19" fillId="0" borderId="15" xfId="0" applyNumberFormat="1" applyFont="1" applyBorder="1" applyAlignment="1" applyProtection="1">
      <alignment horizontal="center"/>
      <protection locked="0"/>
    </xf>
    <xf numFmtId="0" fontId="19" fillId="0" borderId="15" xfId="0" applyFont="1" applyBorder="1" applyAlignment="1" applyProtection="1">
      <alignment horizontal="center"/>
      <protection locked="0"/>
    </xf>
    <xf numFmtId="0" fontId="19" fillId="0" borderId="15" xfId="0" applyFont="1" applyBorder="1" applyAlignment="1">
      <alignment horizontal="center"/>
    </xf>
    <xf numFmtId="0" fontId="21" fillId="4" borderId="3" xfId="0" applyFont="1" applyFill="1" applyBorder="1" applyAlignment="1">
      <alignment horizontal="center" vertical="center"/>
    </xf>
    <xf numFmtId="0" fontId="21" fillId="4" borderId="19" xfId="0" applyFont="1" applyFill="1" applyBorder="1" applyAlignment="1">
      <alignment horizontal="center" vertical="center"/>
    </xf>
    <xf numFmtId="0" fontId="16" fillId="0" borderId="56" xfId="0" applyFont="1" applyBorder="1" applyAlignment="1" applyProtection="1">
      <alignment horizontal="center" vertical="center" wrapText="1"/>
      <protection locked="0"/>
    </xf>
    <xf numFmtId="0" fontId="20" fillId="4" borderId="46" xfId="0" applyFont="1" applyFill="1" applyBorder="1" applyAlignment="1">
      <alignment horizontal="left" vertical="center"/>
    </xf>
    <xf numFmtId="167" fontId="20" fillId="4" borderId="47" xfId="0" applyNumberFormat="1" applyFont="1" applyFill="1" applyBorder="1" applyAlignment="1">
      <alignment horizontal="center" vertical="center"/>
    </xf>
    <xf numFmtId="168" fontId="20" fillId="4" borderId="47" xfId="0" applyNumberFormat="1" applyFont="1" applyFill="1" applyBorder="1" applyAlignment="1">
      <alignment horizontal="center" vertical="center"/>
    </xf>
    <xf numFmtId="168" fontId="20" fillId="4" borderId="48" xfId="0" applyNumberFormat="1" applyFont="1" applyFill="1" applyBorder="1" applyAlignment="1">
      <alignment horizontal="center" vertical="center"/>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167" fontId="21" fillId="3" borderId="13" xfId="2" applyNumberFormat="1" applyFont="1" applyFill="1" applyBorder="1" applyProtection="1">
      <protection locked="0"/>
    </xf>
    <xf numFmtId="167" fontId="16" fillId="0" borderId="41" xfId="2" applyNumberFormat="1" applyFont="1" applyBorder="1" applyAlignment="1" applyProtection="1">
      <alignment horizontal="left" vertical="center"/>
      <protection locked="0"/>
    </xf>
    <xf numFmtId="0" fontId="16" fillId="0" borderId="0" xfId="0" applyFont="1" applyProtection="1">
      <protection locked="0"/>
    </xf>
    <xf numFmtId="167" fontId="16" fillId="0" borderId="32" xfId="2" applyNumberFormat="1" applyFont="1" applyBorder="1" applyAlignment="1" applyProtection="1">
      <alignment horizontal="left" vertical="center"/>
      <protection locked="0"/>
    </xf>
    <xf numFmtId="0" fontId="18" fillId="0" borderId="0" xfId="0" applyFont="1" applyProtection="1">
      <protection locked="0"/>
    </xf>
    <xf numFmtId="168" fontId="18" fillId="0" borderId="0" xfId="1" applyNumberFormat="1" applyFont="1" applyProtection="1">
      <protection locked="0"/>
    </xf>
    <xf numFmtId="0" fontId="18" fillId="0" borderId="0" xfId="0" applyFont="1" applyAlignment="1" applyProtection="1">
      <alignment horizontal="center"/>
      <protection locked="0"/>
    </xf>
    <xf numFmtId="169" fontId="17" fillId="0" borderId="0" xfId="0" applyNumberFormat="1" applyFont="1" applyProtection="1">
      <protection locked="0"/>
    </xf>
    <xf numFmtId="167" fontId="16" fillId="0" borderId="32" xfId="2" applyNumberFormat="1" applyFont="1" applyBorder="1" applyAlignment="1" applyProtection="1">
      <alignment horizontal="left" vertical="center" wrapText="1"/>
      <protection locked="0"/>
    </xf>
    <xf numFmtId="167" fontId="16" fillId="0" borderId="33" xfId="2" applyNumberFormat="1" applyFont="1" applyBorder="1" applyAlignment="1" applyProtection="1">
      <alignment horizontal="left" vertical="center"/>
      <protection locked="0"/>
    </xf>
    <xf numFmtId="167" fontId="19" fillId="0" borderId="0" xfId="2" applyNumberFormat="1" applyFont="1"/>
    <xf numFmtId="0" fontId="18" fillId="0" borderId="0" xfId="0" applyFont="1" applyAlignment="1">
      <alignment horizontal="center"/>
    </xf>
    <xf numFmtId="0" fontId="9" fillId="0" borderId="43" xfId="0" applyFont="1" applyBorder="1" applyAlignment="1">
      <alignment horizontal="center" vertical="center" wrapText="1"/>
    </xf>
    <xf numFmtId="0" fontId="5" fillId="2" borderId="23" xfId="0" applyFont="1" applyFill="1" applyBorder="1" applyAlignment="1">
      <alignment vertical="center"/>
    </xf>
    <xf numFmtId="0" fontId="5" fillId="2" borderId="12" xfId="0" applyFont="1" applyFill="1" applyBorder="1" applyAlignment="1">
      <alignment vertical="center"/>
    </xf>
    <xf numFmtId="0" fontId="22" fillId="0" borderId="3" xfId="0" applyFont="1" applyBorder="1" applyAlignment="1" applyProtection="1">
      <alignment horizontal="left" vertical="center"/>
      <protection locked="0"/>
    </xf>
    <xf numFmtId="0" fontId="22" fillId="0" borderId="21" xfId="0" applyFont="1" applyBorder="1" applyAlignment="1" applyProtection="1">
      <alignment horizontal="left" vertical="center"/>
      <protection locked="0"/>
    </xf>
    <xf numFmtId="0" fontId="26" fillId="0" borderId="3"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3" fillId="0" borderId="0" xfId="0" applyFont="1" applyProtection="1">
      <protection locked="0"/>
    </xf>
    <xf numFmtId="0" fontId="26" fillId="0" borderId="0" xfId="0" applyFont="1" applyAlignment="1" applyProtection="1">
      <alignment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horizontal="left" vertical="center"/>
      <protection locked="0"/>
    </xf>
    <xf numFmtId="168" fontId="26" fillId="0" borderId="38" xfId="1" applyNumberFormat="1" applyFont="1" applyBorder="1" applyAlignment="1" applyProtection="1">
      <alignment horizontal="left" vertical="center" wrapText="1"/>
      <protection locked="0"/>
    </xf>
    <xf numFmtId="168" fontId="26" fillId="0" borderId="27" xfId="1" applyNumberFormat="1" applyFont="1" applyBorder="1" applyAlignment="1" applyProtection="1">
      <alignment horizontal="left" vertical="center" wrapText="1"/>
      <protection locked="0"/>
    </xf>
    <xf numFmtId="168" fontId="26" fillId="0" borderId="30" xfId="1" applyNumberFormat="1" applyFont="1" applyBorder="1" applyAlignment="1" applyProtection="1">
      <alignment horizontal="left" vertical="center" wrapText="1"/>
      <protection locked="0"/>
    </xf>
    <xf numFmtId="3" fontId="12" fillId="0" borderId="0" xfId="0" applyNumberFormat="1" applyFont="1" applyAlignment="1" applyProtection="1">
      <alignment horizontal="center"/>
      <protection locked="0"/>
    </xf>
    <xf numFmtId="0" fontId="4" fillId="0" borderId="4" xfId="0" applyFont="1" applyBorder="1" applyAlignment="1" applyProtection="1">
      <alignment horizontal="center" vertical="center" wrapText="1"/>
      <protection locked="0"/>
    </xf>
    <xf numFmtId="0" fontId="28" fillId="0" borderId="0" xfId="0" applyFont="1"/>
    <xf numFmtId="0" fontId="29" fillId="0" borderId="0" xfId="0" applyFont="1" applyAlignment="1" applyProtection="1">
      <alignment vertical="center"/>
      <protection locked="0"/>
    </xf>
    <xf numFmtId="0" fontId="30" fillId="0" borderId="0" xfId="0" applyFont="1" applyProtection="1">
      <protection locked="0"/>
    </xf>
    <xf numFmtId="0" fontId="30" fillId="0" borderId="0" xfId="0" applyFont="1"/>
    <xf numFmtId="0" fontId="20" fillId="0" borderId="54" xfId="0" applyFont="1" applyBorder="1" applyAlignment="1" applyProtection="1">
      <alignment horizontal="center" vertical="center" wrapText="1"/>
      <protection locked="0"/>
    </xf>
    <xf numFmtId="0" fontId="22" fillId="0" borderId="0" xfId="0" applyFont="1" applyProtection="1">
      <protection locked="0"/>
    </xf>
    <xf numFmtId="0" fontId="25" fillId="0" borderId="0" xfId="0" applyFont="1" applyAlignment="1" applyProtection="1">
      <alignment vertical="center" wrapText="1"/>
      <protection locked="0"/>
    </xf>
    <xf numFmtId="0" fontId="25" fillId="0" borderId="47" xfId="0" applyFont="1" applyBorder="1" applyAlignment="1">
      <alignment vertical="center"/>
    </xf>
    <xf numFmtId="0" fontId="22" fillId="8" borderId="5" xfId="0"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protection locked="0"/>
    </xf>
    <xf numFmtId="0" fontId="22" fillId="8" borderId="1"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5" fillId="7" borderId="0" xfId="0" applyFont="1" applyFill="1" applyAlignment="1" applyProtection="1">
      <alignment vertical="center"/>
      <protection locked="0"/>
    </xf>
    <xf numFmtId="0" fontId="22" fillId="7" borderId="0" xfId="0" applyFont="1" applyFill="1" applyProtection="1">
      <protection locked="0"/>
    </xf>
    <xf numFmtId="0" fontId="22" fillId="7" borderId="0" xfId="0" applyFont="1" applyFill="1" applyAlignment="1" applyProtection="1">
      <alignment horizontal="center"/>
      <protection locked="0"/>
    </xf>
    <xf numFmtId="0" fontId="31" fillId="6" borderId="0" xfId="0" applyFont="1" applyFill="1"/>
    <xf numFmtId="0" fontId="22" fillId="8" borderId="31" xfId="0" applyFont="1" applyFill="1" applyBorder="1" applyAlignment="1" applyProtection="1">
      <alignment vertical="center"/>
      <protection locked="0"/>
    </xf>
    <xf numFmtId="1" fontId="19" fillId="8" borderId="28" xfId="0" applyNumberFormat="1" applyFont="1" applyFill="1" applyBorder="1" applyAlignment="1" applyProtection="1">
      <alignment horizontal="center" vertical="center"/>
      <protection locked="0"/>
    </xf>
    <xf numFmtId="0" fontId="22" fillId="8" borderId="26" xfId="0" applyFont="1" applyFill="1" applyBorder="1" applyAlignment="1" applyProtection="1">
      <alignment horizontal="center" vertical="center"/>
      <protection locked="0"/>
    </xf>
    <xf numFmtId="1" fontId="22" fillId="8" borderId="28" xfId="0" applyNumberFormat="1" applyFont="1" applyFill="1" applyBorder="1" applyAlignment="1" applyProtection="1">
      <alignment horizontal="center" vertical="center"/>
      <protection locked="0"/>
    </xf>
    <xf numFmtId="0" fontId="22" fillId="8" borderId="29" xfId="0" applyFont="1" applyFill="1" applyBorder="1" applyAlignment="1" applyProtection="1">
      <alignment horizontal="center" vertical="center"/>
      <protection locked="0"/>
    </xf>
    <xf numFmtId="0" fontId="19" fillId="8" borderId="26" xfId="0" applyFont="1" applyFill="1" applyBorder="1" applyAlignment="1" applyProtection="1">
      <alignment horizontal="center" vertical="center"/>
      <protection locked="0"/>
    </xf>
    <xf numFmtId="0" fontId="19" fillId="8" borderId="1" xfId="0" applyFont="1" applyFill="1" applyBorder="1" applyAlignment="1" applyProtection="1">
      <alignment horizontal="center" vertical="center"/>
      <protection locked="0"/>
    </xf>
    <xf numFmtId="0" fontId="19" fillId="8" borderId="29" xfId="0" applyFont="1" applyFill="1" applyBorder="1" applyAlignment="1" applyProtection="1">
      <alignment horizontal="center" vertical="center"/>
      <protection locked="0"/>
    </xf>
    <xf numFmtId="0" fontId="26" fillId="8" borderId="14" xfId="0" applyFont="1" applyFill="1" applyBorder="1" applyAlignment="1" applyProtection="1">
      <alignment horizontal="center" vertical="center" wrapText="1"/>
      <protection locked="0"/>
    </xf>
    <xf numFmtId="0" fontId="26" fillId="8" borderId="1" xfId="0" applyFont="1" applyFill="1" applyBorder="1" applyAlignment="1" applyProtection="1">
      <alignment horizontal="center" vertical="center" wrapText="1"/>
      <protection locked="0"/>
    </xf>
    <xf numFmtId="0" fontId="26" fillId="8" borderId="2" xfId="0" applyFont="1" applyFill="1" applyBorder="1" applyAlignment="1" applyProtection="1">
      <alignment vertical="center"/>
      <protection locked="0"/>
    </xf>
    <xf numFmtId="0" fontId="23" fillId="0" borderId="0" xfId="0" applyFont="1" applyAlignment="1" applyProtection="1">
      <alignment horizontal="left" vertical="center"/>
      <protection locked="0"/>
    </xf>
    <xf numFmtId="0" fontId="32" fillId="0" borderId="0" xfId="0" applyFont="1" applyProtection="1">
      <protection locked="0"/>
    </xf>
    <xf numFmtId="0" fontId="32" fillId="0" borderId="0" xfId="0" applyFont="1"/>
    <xf numFmtId="0" fontId="26" fillId="8" borderId="5" xfId="0" applyFont="1" applyFill="1" applyBorder="1" applyAlignment="1" applyProtection="1">
      <alignment horizontal="center" vertical="center"/>
      <protection locked="0"/>
    </xf>
    <xf numFmtId="0" fontId="26" fillId="8" borderId="1" xfId="0" applyFont="1" applyFill="1" applyBorder="1" applyAlignment="1" applyProtection="1">
      <alignment horizontal="center" vertical="center"/>
      <protection locked="0"/>
    </xf>
    <xf numFmtId="0" fontId="26" fillId="0" borderId="0" xfId="0" applyFont="1" applyProtection="1">
      <protection locked="0"/>
    </xf>
    <xf numFmtId="0" fontId="26" fillId="0" borderId="0" xfId="0" applyFont="1"/>
    <xf numFmtId="0" fontId="22" fillId="8" borderId="49" xfId="0" applyFont="1" applyFill="1" applyBorder="1" applyAlignment="1" applyProtection="1">
      <alignment horizontal="center" vertical="center"/>
      <protection locked="0"/>
    </xf>
    <xf numFmtId="0" fontId="26" fillId="8" borderId="49" xfId="0" applyFont="1" applyFill="1" applyBorder="1" applyAlignment="1" applyProtection="1">
      <alignment horizontal="center" vertical="center"/>
      <protection locked="0"/>
    </xf>
    <xf numFmtId="0" fontId="26" fillId="8" borderId="26" xfId="0" applyFont="1" applyFill="1" applyBorder="1" applyAlignment="1" applyProtection="1">
      <alignment horizontal="center" vertical="center"/>
      <protection locked="0"/>
    </xf>
    <xf numFmtId="1" fontId="26" fillId="8" borderId="28" xfId="0" applyNumberFormat="1" applyFont="1" applyFill="1" applyBorder="1" applyAlignment="1" applyProtection="1">
      <alignment horizontal="center" vertical="center"/>
      <protection locked="0"/>
    </xf>
    <xf numFmtId="0" fontId="26" fillId="8" borderId="29" xfId="0" applyFont="1" applyFill="1" applyBorder="1" applyAlignment="1" applyProtection="1">
      <alignment vertical="center"/>
      <protection locked="0"/>
    </xf>
    <xf numFmtId="0" fontId="26" fillId="8" borderId="49" xfId="0" applyFont="1" applyFill="1" applyBorder="1" applyAlignment="1" applyProtection="1">
      <alignment vertical="center"/>
      <protection locked="0"/>
    </xf>
    <xf numFmtId="0" fontId="26" fillId="8" borderId="26" xfId="0" applyFont="1" applyFill="1" applyBorder="1" applyAlignment="1" applyProtection="1">
      <alignment vertical="center"/>
      <protection locked="0"/>
    </xf>
    <xf numFmtId="1" fontId="26" fillId="8" borderId="26" xfId="0" applyNumberFormat="1" applyFont="1" applyFill="1" applyBorder="1" applyAlignment="1" applyProtection="1">
      <alignment horizontal="center" vertical="center"/>
      <protection locked="0"/>
    </xf>
    <xf numFmtId="0" fontId="26" fillId="8" borderId="1" xfId="0" applyFont="1" applyFill="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1" fillId="0" borderId="0" xfId="0" applyFont="1" applyAlignment="1">
      <alignment wrapText="1"/>
    </xf>
    <xf numFmtId="0" fontId="0" fillId="0" borderId="0" xfId="0" quotePrefix="1" applyAlignment="1">
      <alignment wrapText="1"/>
    </xf>
    <xf numFmtId="0" fontId="0" fillId="0" borderId="0" xfId="0" applyAlignment="1">
      <alignment wrapText="1"/>
    </xf>
    <xf numFmtId="0" fontId="25" fillId="7" borderId="4" xfId="0" applyFont="1" applyFill="1" applyBorder="1" applyAlignment="1" applyProtection="1">
      <alignment horizontal="centerContinuous" vertical="center"/>
      <protection locked="0"/>
    </xf>
    <xf numFmtId="0" fontId="25" fillId="7" borderId="13" xfId="0" applyFont="1" applyFill="1" applyBorder="1" applyAlignment="1" applyProtection="1">
      <alignment horizontal="centerContinuous"/>
      <protection locked="0"/>
    </xf>
    <xf numFmtId="0" fontId="25" fillId="7" borderId="17" xfId="0" applyFont="1" applyFill="1" applyBorder="1" applyAlignment="1" applyProtection="1">
      <alignment horizontal="centerContinuous" vertical="center"/>
      <protection locked="0"/>
    </xf>
    <xf numFmtId="0" fontId="25" fillId="7" borderId="6" xfId="0" applyFont="1" applyFill="1" applyBorder="1" applyAlignment="1" applyProtection="1">
      <alignment horizontal="centerContinuous" vertical="center"/>
      <protection locked="0"/>
    </xf>
    <xf numFmtId="0" fontId="25" fillId="7" borderId="7" xfId="0" applyFont="1" applyFill="1" applyBorder="1" applyAlignment="1" applyProtection="1">
      <alignment horizontal="centerContinuous"/>
      <protection locked="0"/>
    </xf>
    <xf numFmtId="168" fontId="25" fillId="7" borderId="4" xfId="1" applyNumberFormat="1" applyFont="1" applyFill="1" applyBorder="1" applyAlignment="1" applyProtection="1">
      <alignment horizontal="center" vertical="center"/>
      <protection locked="0"/>
    </xf>
    <xf numFmtId="0" fontId="27" fillId="0" borderId="0" xfId="0" applyFont="1"/>
    <xf numFmtId="0" fontId="12" fillId="0" borderId="0" xfId="0" applyFont="1" applyAlignment="1" applyProtection="1">
      <alignment vertical="center"/>
      <protection locked="0"/>
    </xf>
    <xf numFmtId="0" fontId="25" fillId="2" borderId="4" xfId="0" applyFont="1" applyFill="1" applyBorder="1" applyAlignment="1" applyProtection="1">
      <alignment horizontal="centerContinuous" vertical="center"/>
      <protection locked="0"/>
    </xf>
    <xf numFmtId="0" fontId="25" fillId="2" borderId="13" xfId="0" applyFont="1" applyFill="1" applyBorder="1" applyAlignment="1" applyProtection="1">
      <alignment horizontal="centerContinuous"/>
      <protection locked="0"/>
    </xf>
    <xf numFmtId="0" fontId="25" fillId="2" borderId="17" xfId="0" applyFont="1" applyFill="1" applyBorder="1" applyAlignment="1" applyProtection="1">
      <alignment horizontal="centerContinuous" vertical="center"/>
      <protection locked="0"/>
    </xf>
    <xf numFmtId="0" fontId="25" fillId="2" borderId="6" xfId="0" applyFont="1" applyFill="1" applyBorder="1" applyAlignment="1" applyProtection="1">
      <alignment horizontal="centerContinuous" vertical="center"/>
      <protection locked="0"/>
    </xf>
    <xf numFmtId="0" fontId="25" fillId="2" borderId="7" xfId="0" applyFont="1" applyFill="1" applyBorder="1" applyAlignment="1" applyProtection="1">
      <alignment horizontal="centerContinuous"/>
      <protection locked="0"/>
    </xf>
    <xf numFmtId="168" fontId="25" fillId="2" borderId="4" xfId="1" applyNumberFormat="1" applyFont="1" applyFill="1" applyBorder="1" applyAlignment="1" applyProtection="1">
      <alignment horizontal="center" vertical="center"/>
      <protection locked="0"/>
    </xf>
    <xf numFmtId="0" fontId="22" fillId="0" borderId="3"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9" fillId="0" borderId="43" xfId="0" applyFont="1" applyBorder="1" applyAlignment="1">
      <alignment horizontal="center" vertical="center"/>
    </xf>
    <xf numFmtId="0" fontId="9" fillId="3" borderId="43" xfId="0" applyFont="1" applyFill="1" applyBorder="1" applyAlignment="1">
      <alignment horizontal="center" vertical="center" wrapText="1"/>
    </xf>
    <xf numFmtId="0" fontId="38" fillId="0" borderId="0" xfId="0" applyFont="1"/>
    <xf numFmtId="0" fontId="39" fillId="0" borderId="0" xfId="0" applyFont="1"/>
    <xf numFmtId="0" fontId="39" fillId="0" borderId="0" xfId="0" applyFont="1" applyAlignment="1">
      <alignment wrapText="1"/>
    </xf>
    <xf numFmtId="166" fontId="42" fillId="0" borderId="40" xfId="2" applyNumberFormat="1" applyFont="1" applyFill="1" applyBorder="1" applyAlignment="1">
      <alignment vertical="center"/>
    </xf>
    <xf numFmtId="0" fontId="42" fillId="0" borderId="40" xfId="0" applyFont="1" applyBorder="1" applyAlignment="1">
      <alignment horizontal="right" vertical="center"/>
    </xf>
    <xf numFmtId="170" fontId="41" fillId="0" borderId="40" xfId="0" applyNumberFormat="1" applyFont="1" applyBorder="1" applyAlignment="1" applyProtection="1">
      <alignment vertical="center"/>
      <protection locked="0"/>
    </xf>
    <xf numFmtId="170" fontId="41" fillId="0" borderId="39" xfId="0" applyNumberFormat="1" applyFont="1" applyBorder="1" applyAlignment="1" applyProtection="1">
      <alignment vertical="center"/>
      <protection locked="0"/>
    </xf>
    <xf numFmtId="170" fontId="43" fillId="0" borderId="34" xfId="0" applyNumberFormat="1" applyFont="1" applyBorder="1" applyAlignment="1">
      <alignment horizontal="right" vertical="center"/>
    </xf>
    <xf numFmtId="0" fontId="44" fillId="0" borderId="34" xfId="0" applyFont="1" applyBorder="1" applyAlignment="1">
      <alignment horizontal="right" vertical="center"/>
    </xf>
    <xf numFmtId="170" fontId="43" fillId="0" borderId="9" xfId="0" applyNumberFormat="1" applyFont="1" applyBorder="1" applyAlignment="1">
      <alignment horizontal="right" vertical="center"/>
    </xf>
    <xf numFmtId="170" fontId="43" fillId="0" borderId="34" xfId="0" applyNumberFormat="1" applyFont="1" applyBorder="1" applyAlignment="1">
      <alignment vertical="center"/>
    </xf>
    <xf numFmtId="0" fontId="43" fillId="0" borderId="34" xfId="0" applyFont="1" applyBorder="1" applyAlignment="1">
      <alignment horizontal="right" vertical="center"/>
    </xf>
    <xf numFmtId="170" fontId="43" fillId="0" borderId="9" xfId="0" applyNumberFormat="1" applyFont="1" applyBorder="1" applyAlignment="1">
      <alignment vertical="center"/>
    </xf>
    <xf numFmtId="0" fontId="20" fillId="4" borderId="40" xfId="0" applyFont="1" applyFill="1" applyBorder="1" applyAlignment="1" applyProtection="1">
      <alignment vertical="center"/>
      <protection locked="0"/>
    </xf>
    <xf numFmtId="0" fontId="26" fillId="0" borderId="2" xfId="0" applyFont="1" applyBorder="1" applyAlignment="1" applyProtection="1">
      <alignment vertical="center"/>
      <protection locked="0"/>
    </xf>
    <xf numFmtId="0" fontId="39" fillId="0" borderId="0" xfId="0" applyFont="1" applyFill="1"/>
    <xf numFmtId="0" fontId="1" fillId="0" borderId="1" xfId="0" applyFont="1" applyFill="1" applyBorder="1" applyAlignment="1">
      <alignment vertical="top"/>
    </xf>
    <xf numFmtId="0" fontId="0" fillId="0" borderId="1" xfId="0" applyFill="1" applyBorder="1" applyAlignment="1">
      <alignment vertical="top" wrapText="1"/>
    </xf>
    <xf numFmtId="0" fontId="0" fillId="0" borderId="1" xfId="0" applyFill="1" applyBorder="1"/>
    <xf numFmtId="0" fontId="0" fillId="0" borderId="1" xfId="0" applyFill="1" applyBorder="1" applyAlignment="1">
      <alignment wrapText="1"/>
    </xf>
    <xf numFmtId="0" fontId="0" fillId="0" borderId="0" xfId="0" applyFill="1"/>
    <xf numFmtId="0" fontId="16" fillId="0" borderId="65" xfId="0" applyFont="1" applyBorder="1" applyAlignment="1" applyProtection="1">
      <alignment horizontal="center" vertical="center"/>
      <protection locked="0"/>
    </xf>
    <xf numFmtId="0" fontId="20" fillId="0" borderId="58" xfId="0" applyFont="1" applyBorder="1" applyAlignment="1" applyProtection="1">
      <alignment horizontal="center" vertical="center" wrapText="1"/>
      <protection locked="0"/>
    </xf>
    <xf numFmtId="167" fontId="16" fillId="0" borderId="58" xfId="2" applyNumberFormat="1"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168" fontId="16" fillId="0" borderId="58" xfId="1" applyNumberFormat="1" applyFont="1" applyBorder="1" applyAlignment="1" applyProtection="1">
      <alignment horizontal="center" vertical="center" wrapText="1"/>
      <protection locked="0"/>
    </xf>
    <xf numFmtId="0" fontId="16" fillId="0" borderId="66" xfId="0" applyFont="1" applyBorder="1" applyAlignment="1" applyProtection="1">
      <alignment horizontal="center" vertical="center" wrapText="1"/>
      <protection locked="0"/>
    </xf>
    <xf numFmtId="0" fontId="22" fillId="0" borderId="15" xfId="0" applyFont="1" applyBorder="1" applyAlignment="1" applyProtection="1">
      <alignment horizontal="left" vertical="center" wrapText="1"/>
      <protection locked="0"/>
    </xf>
    <xf numFmtId="0" fontId="21" fillId="4" borderId="8" xfId="0" applyFont="1" applyFill="1" applyBorder="1" applyAlignment="1">
      <alignment horizontal="center" vertical="center"/>
    </xf>
    <xf numFmtId="0" fontId="22" fillId="0" borderId="20" xfId="0" applyFont="1" applyBorder="1" applyAlignment="1" applyProtection="1">
      <alignment horizontal="left" vertical="center" wrapText="1"/>
      <protection locked="0"/>
    </xf>
    <xf numFmtId="0" fontId="22" fillId="0" borderId="67" xfId="0" applyFont="1" applyBorder="1" applyAlignment="1" applyProtection="1">
      <alignment horizontal="left" vertical="center"/>
      <protection locked="0"/>
    </xf>
    <xf numFmtId="1" fontId="22" fillId="8" borderId="68" xfId="0" applyNumberFormat="1" applyFont="1" applyFill="1" applyBorder="1" applyAlignment="1" applyProtection="1">
      <alignment horizontal="center" vertical="center"/>
      <protection locked="0"/>
    </xf>
    <xf numFmtId="0" fontId="21" fillId="4" borderId="21" xfId="0" applyFont="1" applyFill="1" applyBorder="1" applyAlignment="1">
      <alignment horizontal="center" vertical="center"/>
    </xf>
    <xf numFmtId="0" fontId="22" fillId="0" borderId="20" xfId="0" applyFont="1" applyBorder="1" applyAlignment="1" applyProtection="1">
      <alignment horizontal="left" vertical="center"/>
      <protection locked="0"/>
    </xf>
    <xf numFmtId="0" fontId="22" fillId="8" borderId="2" xfId="0" applyFont="1" applyFill="1" applyBorder="1" applyAlignment="1" applyProtection="1">
      <alignment horizontal="center" vertical="center"/>
      <protection locked="0"/>
    </xf>
    <xf numFmtId="0" fontId="45" fillId="9" borderId="26" xfId="0" applyFont="1" applyFill="1" applyBorder="1"/>
    <xf numFmtId="0" fontId="45" fillId="9" borderId="27" xfId="0" applyFont="1" applyFill="1" applyBorder="1"/>
    <xf numFmtId="0" fontId="45" fillId="9" borderId="28" xfId="0" applyFont="1" applyFill="1" applyBorder="1"/>
    <xf numFmtId="0" fontId="45" fillId="9" borderId="30" xfId="0" applyFont="1" applyFill="1" applyBorder="1"/>
    <xf numFmtId="0" fontId="8" fillId="0" borderId="69" xfId="0" applyFont="1" applyBorder="1"/>
    <xf numFmtId="0" fontId="25" fillId="2" borderId="16" xfId="0" applyFont="1" applyFill="1" applyBorder="1" applyAlignment="1" applyProtection="1">
      <alignment horizontal="centerContinuous" vertical="center"/>
      <protection locked="0"/>
    </xf>
    <xf numFmtId="0" fontId="25" fillId="2" borderId="62" xfId="0" applyFont="1" applyFill="1" applyBorder="1" applyAlignment="1" applyProtection="1">
      <alignment horizontal="centerContinuous"/>
      <protection locked="0"/>
    </xf>
    <xf numFmtId="0" fontId="25" fillId="2" borderId="11" xfId="0" applyFont="1" applyFill="1" applyBorder="1" applyAlignment="1" applyProtection="1">
      <alignment horizontal="centerContinuous" vertical="center"/>
      <protection locked="0"/>
    </xf>
    <xf numFmtId="0" fontId="25" fillId="2" borderId="70" xfId="0" applyFont="1" applyFill="1" applyBorder="1" applyAlignment="1" applyProtection="1">
      <alignment horizontal="centerContinuous" vertical="center"/>
      <protection locked="0"/>
    </xf>
    <xf numFmtId="0" fontId="25" fillId="2" borderId="71" xfId="0" applyFont="1" applyFill="1" applyBorder="1" applyAlignment="1" applyProtection="1">
      <alignment horizontal="centerContinuous"/>
      <protection locked="0"/>
    </xf>
    <xf numFmtId="168" fontId="25" fillId="2" borderId="16" xfId="1" applyNumberFormat="1" applyFont="1" applyFill="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26" fillId="0" borderId="34" xfId="0" applyFont="1" applyBorder="1" applyAlignment="1" applyProtection="1">
      <alignment horizontal="left" vertical="center" wrapText="1"/>
      <protection locked="0"/>
    </xf>
    <xf numFmtId="168" fontId="10" fillId="4" borderId="50" xfId="1" applyNumberFormat="1" applyFont="1" applyFill="1" applyBorder="1" applyAlignment="1">
      <alignment vertical="center"/>
    </xf>
    <xf numFmtId="0" fontId="26" fillId="0" borderId="40" xfId="0" applyFont="1" applyBorder="1" applyAlignment="1" applyProtection="1">
      <alignment horizontal="left" vertical="center" wrapText="1"/>
      <protection locked="0"/>
    </xf>
    <xf numFmtId="0" fontId="26" fillId="0" borderId="68" xfId="0" applyFont="1" applyBorder="1" applyAlignment="1" applyProtection="1">
      <alignment horizontal="left" vertical="center"/>
      <protection locked="0"/>
    </xf>
    <xf numFmtId="0" fontId="26" fillId="0" borderId="40" xfId="0" applyFont="1" applyBorder="1" applyAlignment="1" applyProtection="1">
      <alignment horizontal="left" vertical="center"/>
      <protection locked="0"/>
    </xf>
    <xf numFmtId="0" fontId="26" fillId="0" borderId="72" xfId="0" applyFont="1" applyBorder="1" applyAlignment="1" applyProtection="1">
      <alignment horizontal="left" vertical="center"/>
      <protection locked="0"/>
    </xf>
    <xf numFmtId="168" fontId="10" fillId="4" borderId="73" xfId="1" applyNumberFormat="1" applyFont="1" applyFill="1" applyBorder="1" applyAlignment="1">
      <alignment vertical="center"/>
    </xf>
    <xf numFmtId="0" fontId="0" fillId="0" borderId="34" xfId="0" applyBorder="1" applyAlignment="1" applyProtection="1">
      <alignment horizontal="left" vertical="center"/>
      <protection locked="0"/>
    </xf>
    <xf numFmtId="0" fontId="0" fillId="0" borderId="0" xfId="0" applyBorder="1" applyProtection="1">
      <protection locked="0"/>
    </xf>
    <xf numFmtId="167" fontId="0" fillId="0" borderId="0" xfId="2" applyNumberFormat="1" applyFont="1" applyBorder="1" applyProtection="1">
      <protection locked="0"/>
    </xf>
    <xf numFmtId="168" fontId="0" fillId="0" borderId="0" xfId="1" applyNumberFormat="1" applyFont="1" applyBorder="1"/>
    <xf numFmtId="1" fontId="0" fillId="0" borderId="0" xfId="0" applyNumberFormat="1" applyBorder="1" applyAlignment="1" applyProtection="1">
      <alignment horizontal="center"/>
      <protection locked="0"/>
    </xf>
    <xf numFmtId="0" fontId="0" fillId="0" borderId="52" xfId="0" applyBorder="1" applyAlignment="1">
      <alignment horizontal="center"/>
    </xf>
    <xf numFmtId="0" fontId="23" fillId="0" borderId="34" xfId="0" applyFont="1" applyBorder="1" applyAlignment="1" applyProtection="1">
      <alignment horizontal="left" vertical="center"/>
      <protection locked="0"/>
    </xf>
    <xf numFmtId="0" fontId="25" fillId="0" borderId="0" xfId="0" applyFont="1" applyBorder="1" applyAlignment="1" applyProtection="1">
      <alignment vertical="center" wrapText="1"/>
      <protection locked="0"/>
    </xf>
    <xf numFmtId="0" fontId="32" fillId="0" borderId="0" xfId="0" applyFont="1" applyBorder="1" applyProtection="1">
      <protection locked="0"/>
    </xf>
    <xf numFmtId="0" fontId="32" fillId="0" borderId="52" xfId="0" applyFont="1" applyBorder="1" applyProtection="1">
      <protection locked="0"/>
    </xf>
    <xf numFmtId="0" fontId="7" fillId="0" borderId="74" xfId="0" applyFont="1" applyBorder="1" applyAlignment="1" applyProtection="1">
      <alignment horizontal="center" vertical="center" wrapText="1"/>
      <protection locked="0"/>
    </xf>
    <xf numFmtId="0" fontId="5" fillId="0" borderId="7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27" xfId="0" applyFont="1" applyBorder="1" applyAlignment="1" applyProtection="1">
      <alignment horizontal="center" wrapText="1"/>
      <protection locked="0"/>
    </xf>
    <xf numFmtId="0" fontId="6" fillId="4" borderId="18" xfId="0" applyFont="1" applyFill="1" applyBorder="1" applyAlignment="1">
      <alignment horizontal="left" vertical="center"/>
    </xf>
    <xf numFmtId="0" fontId="15" fillId="4" borderId="18" xfId="0" applyFont="1" applyFill="1" applyBorder="1" applyAlignment="1">
      <alignment vertical="center"/>
    </xf>
    <xf numFmtId="167" fontId="14" fillId="4" borderId="18" xfId="0" applyNumberFormat="1" applyFont="1" applyFill="1" applyBorder="1" applyAlignment="1">
      <alignment vertical="center"/>
    </xf>
    <xf numFmtId="168" fontId="14" fillId="4" borderId="18" xfId="0" applyNumberFormat="1" applyFont="1" applyFill="1" applyBorder="1" applyAlignment="1">
      <alignment vertical="center"/>
    </xf>
    <xf numFmtId="168" fontId="14" fillId="4" borderId="18" xfId="1" applyNumberFormat="1" applyFont="1" applyFill="1" applyBorder="1" applyAlignment="1">
      <alignment vertical="center"/>
    </xf>
    <xf numFmtId="168" fontId="14" fillId="4" borderId="9" xfId="1" applyNumberFormat="1" applyFont="1" applyFill="1" applyBorder="1" applyAlignment="1">
      <alignment vertical="center"/>
    </xf>
    <xf numFmtId="0" fontId="0" fillId="0" borderId="36"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quotePrefix="1" applyAlignment="1">
      <alignment horizontal="center" vertical="top" wrapText="1"/>
    </xf>
    <xf numFmtId="0" fontId="1" fillId="9" borderId="11" xfId="0" applyFont="1" applyFill="1" applyBorder="1" applyAlignment="1">
      <alignment horizontal="center" wrapText="1"/>
    </xf>
    <xf numFmtId="0" fontId="1" fillId="9" borderId="62" xfId="0" applyFont="1" applyFill="1" applyBorder="1" applyAlignment="1">
      <alignment horizontal="center" wrapText="1"/>
    </xf>
    <xf numFmtId="0" fontId="45" fillId="9" borderId="34" xfId="0" quotePrefix="1" applyFont="1" applyFill="1" applyBorder="1" applyAlignment="1">
      <alignment horizontal="left" vertical="top" wrapText="1"/>
    </xf>
    <xf numFmtId="0" fontId="45" fillId="9" borderId="52" xfId="0" quotePrefix="1" applyFont="1" applyFill="1" applyBorder="1" applyAlignment="1">
      <alignment horizontal="left" vertical="top" wrapText="1"/>
    </xf>
    <xf numFmtId="0" fontId="45" fillId="9" borderId="9" xfId="0" quotePrefix="1" applyFont="1" applyFill="1" applyBorder="1" applyAlignment="1">
      <alignment horizontal="left" vertical="top" wrapText="1"/>
    </xf>
    <xf numFmtId="0" fontId="45" fillId="9" borderId="10" xfId="0" quotePrefix="1" applyFont="1" applyFill="1" applyBorder="1" applyAlignment="1">
      <alignment horizontal="left" vertical="top" wrapText="1"/>
    </xf>
    <xf numFmtId="0" fontId="3" fillId="9" borderId="40" xfId="0" applyFont="1" applyFill="1" applyBorder="1" applyAlignment="1">
      <alignment horizontal="center"/>
    </xf>
    <xf numFmtId="0" fontId="3" fillId="9" borderId="63" xfId="0" applyFont="1" applyFill="1" applyBorder="1" applyAlignment="1">
      <alignment horizontal="center"/>
    </xf>
    <xf numFmtId="0" fontId="45" fillId="9" borderId="40" xfId="0" applyFont="1" applyFill="1" applyBorder="1" applyAlignment="1">
      <alignment horizontal="center"/>
    </xf>
    <xf numFmtId="0" fontId="45" fillId="9" borderId="63" xfId="0" applyFont="1" applyFill="1" applyBorder="1" applyAlignment="1">
      <alignment horizontal="center"/>
    </xf>
    <xf numFmtId="0" fontId="34" fillId="9" borderId="31" xfId="0" applyFont="1" applyFill="1" applyBorder="1" applyAlignment="1">
      <alignment horizontal="center" wrapText="1"/>
    </xf>
    <xf numFmtId="0" fontId="34" fillId="9" borderId="64" xfId="0" applyFont="1" applyFill="1" applyBorder="1" applyAlignment="1">
      <alignment horizontal="center"/>
    </xf>
    <xf numFmtId="0" fontId="0" fillId="9" borderId="40" xfId="0" applyFill="1" applyBorder="1" applyAlignment="1">
      <alignment horizontal="center"/>
    </xf>
    <xf numFmtId="0" fontId="0" fillId="9" borderId="63" xfId="0" applyFill="1" applyBorder="1" applyAlignment="1">
      <alignment horizontal="center"/>
    </xf>
    <xf numFmtId="0" fontId="1" fillId="9" borderId="40" xfId="0" applyFont="1" applyFill="1" applyBorder="1" applyAlignment="1">
      <alignment horizontal="center"/>
    </xf>
    <xf numFmtId="0" fontId="1" fillId="9" borderId="63" xfId="0" applyFont="1" applyFill="1" applyBorder="1" applyAlignment="1">
      <alignment horizontal="center"/>
    </xf>
    <xf numFmtId="0" fontId="23" fillId="0" borderId="61" xfId="0" applyFont="1" applyBorder="1" applyAlignment="1">
      <alignment horizontal="center"/>
    </xf>
    <xf numFmtId="0" fontId="31" fillId="0" borderId="0" xfId="0" applyFont="1" applyFill="1"/>
    <xf numFmtId="0" fontId="18" fillId="0" borderId="0" xfId="0" applyFont="1" applyFill="1"/>
    <xf numFmtId="0" fontId="17" fillId="0" borderId="0" xfId="0" applyFont="1" applyFill="1" applyAlignment="1">
      <alignment vertical="center"/>
    </xf>
    <xf numFmtId="0" fontId="17" fillId="0" borderId="0" xfId="0" applyFont="1" applyFill="1"/>
    <xf numFmtId="0" fontId="19" fillId="0" borderId="0" xfId="0" applyFont="1" applyFill="1"/>
    <xf numFmtId="0" fontId="19" fillId="0" borderId="0" xfId="0" applyFont="1" applyFill="1" applyAlignment="1">
      <alignment vertical="center"/>
    </xf>
  </cellXfs>
  <cellStyles count="3">
    <cellStyle name="Comma" xfId="1" builtinId="3"/>
    <cellStyle name="Currency" xfId="2" builtinId="4"/>
    <cellStyle name="Normal" xfId="0" builtinId="0"/>
  </cellStyles>
  <dxfs count="206">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scheme val="none"/>
      </font>
      <alignment vertical="center" textRotation="0" indent="0" justifyLastLine="0" shrinkToFit="0" readingOrder="0"/>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scheme val="none"/>
      </font>
      <alignment vertical="center" textRotation="0" indent="0" justifyLastLine="0" shrinkToFit="0" readingOrder="0"/>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scheme val="none"/>
      </font>
      <alignment vertical="center" textRotation="0" indent="0" justifyLastLine="0" shrinkToFit="0" readingOrder="0"/>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Arial"/>
        <scheme val="none"/>
      </font>
      <alignment vertical="center" textRotation="0" indent="0" justifyLastLine="0" shrinkToFit="0" readingOrder="0"/>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4"/>
        <name val="Arial"/>
        <scheme val="none"/>
      </font>
      <alignment vertical="center" textRotation="0" indent="0" justifyLastLine="0" shrinkToFit="0" readingOrder="0"/>
    </dxf>
    <dxf>
      <border outline="0">
        <top style="medium">
          <color indexed="64"/>
        </top>
      </border>
    </dxf>
    <dxf>
      <font>
        <b/>
        <i val="0"/>
        <strike val="0"/>
        <condense val="0"/>
        <extend val="0"/>
        <outline val="0"/>
        <shadow val="0"/>
        <u val="none"/>
        <vertAlign val="baseline"/>
        <sz val="14"/>
        <color theme="1"/>
        <name val="Arial"/>
        <scheme val="none"/>
      </font>
      <fill>
        <patternFill patternType="solid">
          <fgColor indexed="64"/>
          <bgColor rgb="FF92D050"/>
        </patternFill>
      </fill>
      <alignment horizontal="center" vertical="center" textRotation="0" wrapText="1" indent="0" justifyLastLine="0" shrinkToFit="0" readingOrder="0"/>
    </dxf>
    <dxf>
      <border>
        <bottom style="medium">
          <color theme="0"/>
        </bottom>
      </border>
    </dxf>
    <dxf>
      <font>
        <strike val="0"/>
        <outline val="0"/>
        <shadow val="0"/>
        <u val="none"/>
        <vertAlign val="baseline"/>
        <sz val="16"/>
        <color theme="1"/>
        <name val="Arial"/>
        <scheme val="none"/>
      </font>
      <alignment horizontal="center" vertical="center" textRotation="0" wrapText="1" indent="0" justifyLastLine="0" shrinkToFit="0" readingOrder="0"/>
      <border diagonalUp="0" diagonalDown="0">
        <left style="medium">
          <color theme="0"/>
        </left>
        <right style="medium">
          <color theme="0"/>
        </right>
        <top/>
        <bottom/>
        <vertical style="medium">
          <color theme="0"/>
        </vertical>
        <horizontal/>
      </border>
      <protection locked="0" hidden="0"/>
    </dxf>
    <dxf>
      <font>
        <strike val="0"/>
        <outline val="0"/>
        <shadow val="0"/>
        <u val="none"/>
        <vertAlign val="baseline"/>
        <sz val="14"/>
        <color theme="1"/>
        <name val="Arial"/>
        <scheme val="none"/>
      </font>
      <fill>
        <patternFill patternType="solid">
          <fgColor indexed="64"/>
          <bgColor rgb="FF92D05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1"/>
        <name val="Arial"/>
        <scheme val="none"/>
      </font>
      <numFmt numFmtId="168" formatCode="_-* #,##0_-;\-* #,##0_-;_-* &quot;-&quot;??_-;_-@_-"/>
      <fill>
        <patternFill patternType="solid">
          <fgColor indexed="64"/>
          <bgColor rgb="FF92D050"/>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bottom style="thin">
          <color indexed="64"/>
        </bottom>
      </border>
      <protection locked="0" hidden="0"/>
    </dxf>
    <dxf>
      <font>
        <strike val="0"/>
        <outline val="0"/>
        <shadow val="0"/>
        <u val="none"/>
        <vertAlign val="baseline"/>
        <sz val="14"/>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theme="1"/>
        <name val="Arial"/>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4"/>
        <color theme="1"/>
        <name val="Arial"/>
        <scheme val="none"/>
      </font>
      <alignment vertical="center" textRotation="0" indent="0" justifyLastLine="0" shrinkToFit="0" readingOrder="0"/>
    </dxf>
    <dxf>
      <border>
        <bottom style="medium">
          <color theme="0"/>
        </bottom>
      </border>
    </dxf>
    <dxf>
      <font>
        <strike val="0"/>
        <outline val="0"/>
        <shadow val="0"/>
        <u val="none"/>
        <vertAlign val="baseline"/>
        <sz val="14"/>
        <color theme="1"/>
        <name val="Arial"/>
        <scheme val="none"/>
      </font>
      <border diagonalUp="0" diagonalDown="0">
        <left style="medium">
          <color theme="0"/>
        </left>
        <right style="medium">
          <color theme="0"/>
        </right>
        <top/>
        <bottom/>
        <vertical style="medium">
          <color theme="0"/>
        </vertical>
        <horizontal/>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top style="medium">
          <color indexed="64"/>
        </top>
        <bottom/>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7" formatCode="_-&quot;$&quot;* #,##0_-;\-&quot;$&quot;* #,##0_-;_-&quot;$&quot;*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7" formatCode="_-&quot;$&quot;* #,##0_-;\-&quot;$&quot;* #,##0_-;_-&quot;$&quot;*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7" formatCode="_-&quot;$&quot;* #,##0_-;\-&quot;$&quot;* #,##0_-;_-&quot;$&quot;*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7" formatCode="_-&quot;$&quot;* #,##0_-;\-&quot;$&quot;* #,##0_-;_-&quot;$&quot;*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1"/>
        <color theme="0"/>
        <name val="Calibri"/>
        <scheme val="minor"/>
      </font>
      <numFmt numFmtId="167" formatCode="_-&quot;$&quot;* #,##0_-;\-&quot;$&quot;* #,##0_-;_-&quot;$&quot;* &quot;-&quot;??_-;_-@_-"/>
      <fill>
        <patternFill patternType="solid">
          <fgColor indexed="64"/>
          <bgColor rgb="FF070CC9"/>
        </patternFill>
      </fill>
      <alignment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2"/>
        <color theme="0"/>
        <name val="Calibri"/>
        <scheme val="minor"/>
      </font>
      <fill>
        <patternFill patternType="solid">
          <fgColor indexed="64"/>
          <bgColor rgb="FF070CC9"/>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border>
    </dxf>
    <dxf>
      <font>
        <b/>
        <i val="0"/>
        <strike val="0"/>
        <condense val="0"/>
        <extend val="0"/>
        <outline val="0"/>
        <shadow val="0"/>
        <u val="none"/>
        <vertAlign val="baseline"/>
        <sz val="14"/>
        <color theme="0"/>
        <name val="Arial"/>
        <scheme val="none"/>
      </font>
      <fill>
        <patternFill patternType="solid">
          <fgColor indexed="64"/>
          <bgColor rgb="FF070CC9"/>
        </patternFill>
      </fill>
      <alignment horizontal="left" vertical="center" textRotation="0" wrapText="0" indent="0" justifyLastLine="0" shrinkToFit="0" readingOrder="0"/>
      <border diagonalUp="0" diagonalDown="0">
        <left/>
        <right style="medium">
          <color indexed="64"/>
        </right>
        <top style="medium">
          <color indexed="64"/>
        </top>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theme="0"/>
      </font>
      <fill>
        <patternFill patternType="solid">
          <fgColor indexed="64"/>
          <bgColor rgb="FF070CC9"/>
        </patternFill>
      </fill>
      <alignment vertical="center" textRotation="0" wrapText="0" indent="0" justifyLastLine="0" shrinkToFit="0" readingOrder="0"/>
    </dxf>
    <dxf>
      <border>
        <bottom style="medium">
          <color theme="0"/>
        </bottom>
      </border>
    </dxf>
    <dxf>
      <font>
        <b/>
        <i val="0"/>
        <strike val="0"/>
        <condense val="0"/>
        <extend val="0"/>
        <outline val="0"/>
        <shadow val="0"/>
        <u val="none"/>
        <vertAlign val="baseline"/>
        <sz val="16"/>
        <color theme="1"/>
        <name val="Arial"/>
        <scheme val="none"/>
      </font>
      <alignment horizontal="center" vertical="center" textRotation="0" wrapText="1" indent="0" justifyLastLine="0" shrinkToFit="0" readingOrder="0"/>
      <border diagonalUp="0" diagonalDown="0">
        <left style="medium">
          <color theme="0"/>
        </left>
        <right style="medium">
          <color theme="0"/>
        </right>
        <top/>
        <bottom/>
        <vertical style="medium">
          <color theme="0"/>
        </vertical>
        <horizontal/>
      </border>
      <protection locked="0" hidden="0"/>
    </dxf>
    <dxf>
      <font>
        <b val="0"/>
        <i val="0"/>
        <strike val="0"/>
        <condense val="0"/>
        <extend val="0"/>
        <outline val="0"/>
        <shadow val="0"/>
        <u val="none"/>
        <vertAlign val="baseline"/>
        <sz val="14"/>
        <color theme="0"/>
        <name val="Arial"/>
        <scheme val="none"/>
      </font>
      <fill>
        <patternFill patternType="solid">
          <fgColor indexed="64"/>
          <bgColor rgb="FF070CC9"/>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border>
    </dxf>
    <dxf>
      <font>
        <strike val="0"/>
        <outline val="0"/>
        <shadow val="0"/>
        <u val="none"/>
        <vertAlign val="baseline"/>
        <sz val="14"/>
        <color auto="1"/>
        <name val="Arial"/>
        <family val="2"/>
        <scheme val="none"/>
      </font>
      <fill>
        <patternFill patternType="solid">
          <fgColor indexed="64"/>
          <bgColor rgb="FFFFFF00"/>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auto="1"/>
        <name val="Arial"/>
        <family val="2"/>
        <scheme val="none"/>
      </font>
      <fill>
        <patternFill patternType="solid">
          <fgColor indexed="64"/>
          <bgColor rgb="FFFFFF00"/>
        </patternFill>
      </fill>
      <alignment vertical="center" textRotation="0" indent="0" justifyLastLine="0" shrinkToFit="0" readingOrder="0"/>
      <border diagonalUp="0" diagonalDown="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strike val="0"/>
        <outline val="0"/>
        <shadow val="0"/>
        <u val="none"/>
        <vertAlign val="baseline"/>
        <sz val="14"/>
        <color auto="1"/>
        <name val="Arial"/>
        <family val="2"/>
        <scheme val="none"/>
      </font>
      <fill>
        <patternFill patternType="solid">
          <fgColor indexed="64"/>
          <bgColor rgb="FFFFFF00"/>
        </patternFill>
      </fill>
      <alignment vertical="center" textRotation="0" indent="0" justifyLastLine="0" shrinkToFit="0" readingOrder="0"/>
    </dxf>
    <dxf>
      <alignment vertical="center" textRotation="0" indent="0" justifyLastLine="0" shrinkToFit="0" readingOrder="0"/>
      <border diagonalUp="0" diagonalDown="0">
        <right style="thin">
          <color indexed="64"/>
        </right>
      </border>
    </dxf>
    <dxf>
      <border outline="0">
        <right style="thin">
          <color indexed="64"/>
        </right>
        <bottom style="thin">
          <color indexed="64"/>
        </bottom>
      </border>
    </dxf>
    <dxf>
      <alignment vertical="center" textRotation="0" indent="0" justifyLastLine="0" shrinkToFit="0" readingOrder="0"/>
    </dxf>
    <dxf>
      <font>
        <strike val="0"/>
        <outline val="0"/>
        <shadow val="0"/>
        <u val="none"/>
        <vertAlign val="baseline"/>
        <sz val="16"/>
        <color theme="1"/>
        <name val="Arial"/>
        <scheme val="none"/>
      </font>
    </dxf>
    <dxf>
      <font>
        <strike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strike val="0"/>
        <outline val="0"/>
        <shadow val="0"/>
        <u val="none"/>
        <vertAlign val="baseline"/>
        <sz val="14"/>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4"/>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4"/>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bottom style="thin">
          <color indexed="64"/>
        </bottom>
      </border>
      <protection locked="0" hidden="0"/>
    </dxf>
    <dxf>
      <font>
        <strike val="0"/>
        <outline val="0"/>
        <shadow val="0"/>
        <u val="none"/>
        <vertAlign val="baseline"/>
        <sz val="14"/>
        <color rgb="FFFF0000"/>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4"/>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font>
        <strike val="0"/>
        <outline val="0"/>
        <shadow val="0"/>
        <u val="none"/>
        <vertAlign val="baseline"/>
        <sz val="14"/>
        <color theme="1"/>
        <name val="Arial"/>
        <scheme val="none"/>
      </font>
      <alignment vertical="center" textRotation="0" indent="0" justifyLastLine="0" shrinkToFit="0" readingOrder="0"/>
    </dxf>
    <dxf>
      <border>
        <bottom style="medium">
          <color theme="0"/>
        </bottom>
      </border>
    </dxf>
    <dxf>
      <font>
        <strike val="0"/>
        <outline val="0"/>
        <shadow val="0"/>
        <u val="none"/>
        <vertAlign val="baseline"/>
        <sz val="16"/>
        <color theme="1"/>
        <name val="Arial"/>
        <scheme val="none"/>
      </font>
      <border diagonalUp="0" diagonalDown="0">
        <left style="medium">
          <color theme="0"/>
        </left>
        <right style="medium">
          <color theme="0"/>
        </right>
        <top/>
        <bottom/>
        <vertical style="medium">
          <color theme="0"/>
        </vertical>
        <horizontal/>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top/>
        <bottom/>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7" formatCode="_-&quot;$&quot;* #,##0_-;\-&quot;$&quot;* #,##0_-;_-&quot;$&quot;*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7" formatCode="_-&quot;$&quot;* #,##0_-;\-&quot;$&quot;* #,##0_-;_-&quot;$&quot;*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7" formatCode="_-&quot;$&quot;* #,##0_-;\-&quot;$&quot;* #,##0_-;_-&quot;$&quot;*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7" formatCode="_-&quot;$&quot;* #,##0_-;\-&quot;$&quot;* #,##0_-;_-&quot;$&quot;*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numFmt numFmtId="167" formatCode="_-&quot;$&quot;* #,##0_-;\-&quot;$&quot;* #,##0_-;_-&quot;$&quot;* &quot;-&quot;??_-;_-@_-"/>
      <fill>
        <patternFill patternType="solid">
          <fgColor indexed="64"/>
          <bgColor rgb="FF070CC9"/>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medium">
          <color theme="0"/>
        </left>
        <right style="medium">
          <color theme="0"/>
        </right>
        <top/>
        <bottom/>
      </border>
    </dxf>
    <dxf>
      <font>
        <b/>
        <i val="0"/>
        <strike val="0"/>
        <condense val="0"/>
        <extend val="0"/>
        <outline val="0"/>
        <shadow val="0"/>
        <u val="none"/>
        <vertAlign val="baseline"/>
        <sz val="18"/>
        <color theme="0"/>
        <name val="Arial"/>
        <scheme val="none"/>
      </font>
      <fill>
        <patternFill patternType="solid">
          <fgColor indexed="64"/>
          <bgColor rgb="FF070CC9"/>
        </patternFill>
      </fill>
      <alignment horizontal="left" vertical="center" textRotation="0" wrapText="0" indent="0" justifyLastLine="0" shrinkToFit="0" readingOrder="0"/>
      <border diagonalUp="0" diagonalDown="0" outline="0">
        <left/>
        <right style="medium">
          <color theme="0"/>
        </right>
        <top/>
        <bottom/>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8"/>
        <color theme="1"/>
        <name val="Arial"/>
        <scheme val="none"/>
      </font>
      <fill>
        <patternFill patternType="solid">
          <fgColor indexed="64"/>
          <bgColor theme="3"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8"/>
        <color theme="1"/>
        <name val="Arial"/>
        <scheme val="none"/>
      </font>
      <alignment horizontal="center" vertical="center" textRotation="0" wrapText="1" indent="0" justifyLastLine="0" shrinkToFit="0" readingOrder="0"/>
      <border diagonalUp="0" diagonalDown="0" outline="0">
        <left style="medium">
          <color theme="0"/>
        </left>
        <right style="medium">
          <color theme="0"/>
        </right>
        <top/>
        <bottom/>
      </border>
      <protection locked="0" hidden="0"/>
    </dxf>
    <dxf>
      <font>
        <b val="0"/>
        <i val="0"/>
        <strike val="0"/>
        <condense val="0"/>
        <extend val="0"/>
        <outline val="0"/>
        <shadow val="0"/>
        <u val="none"/>
        <vertAlign val="baseline"/>
        <sz val="18"/>
        <color theme="0"/>
        <name val="Arial"/>
        <scheme val="none"/>
      </font>
      <fill>
        <patternFill patternType="solid">
          <fgColor indexed="64"/>
          <bgColor rgb="FF070CC9"/>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8"/>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medium">
          <color indexed="64"/>
        </right>
      </border>
    </dxf>
    <dxf>
      <font>
        <outline val="0"/>
        <shadow val="0"/>
        <u val="none"/>
        <vertAlign val="baseline"/>
        <sz val="18"/>
      </font>
      <alignment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8"/>
        <color theme="1"/>
        <name val="Arial"/>
        <scheme val="none"/>
      </font>
      <alignment horizontal="center" vertical="center" textRotation="0" wrapText="1" indent="0" justifyLastLine="0" shrinkToFit="0" readingOrder="0"/>
      <border diagonalUp="0" diagonalDown="0" outline="0">
        <left style="medium">
          <color theme="0"/>
        </left>
        <right style="medium">
          <color theme="0"/>
        </right>
        <top/>
        <bottom/>
      </border>
      <protection locked="0" hidden="0"/>
    </dxf>
    <dxf>
      <font>
        <b val="0"/>
        <i val="0"/>
        <strike val="0"/>
        <condense val="0"/>
        <extend val="0"/>
        <outline val="0"/>
        <shadow val="0"/>
        <u val="none"/>
        <vertAlign val="baseline"/>
        <sz val="18"/>
        <color theme="0"/>
        <name val="Arial"/>
        <scheme val="none"/>
      </font>
      <fill>
        <patternFill patternType="solid">
          <fgColor indexed="64"/>
          <bgColor rgb="FF070CC9"/>
        </patternFill>
      </fill>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theme="4"/>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8"/>
        <color auto="1"/>
        <name val="Arial"/>
        <family val="2"/>
        <scheme val="none"/>
      </font>
      <alignment vertical="center" textRotation="0" indent="0" justifyLastLine="0" shrinkToFit="0" readingOrder="0"/>
      <border outline="0">
        <right style="thin">
          <color indexed="64"/>
        </right>
      </border>
    </dxf>
    <dxf>
      <border outline="0">
        <right style="thin">
          <color indexed="64"/>
        </right>
        <bottom style="thin">
          <color indexed="64"/>
        </bottom>
      </border>
    </dxf>
    <dxf>
      <font>
        <outline val="0"/>
        <shadow val="0"/>
        <u val="none"/>
        <vertAlign val="baseline"/>
        <sz val="18"/>
      </font>
      <alignment vertical="center" textRotation="0" indent="0" justifyLastLine="0" shrinkToFit="0" readingOrder="0"/>
    </dxf>
    <dxf>
      <border outline="0">
        <bottom style="medium">
          <color theme="0"/>
        </bottom>
      </border>
    </dxf>
    <dxf>
      <font>
        <b/>
        <i val="0"/>
        <strike val="0"/>
        <condense val="0"/>
        <extend val="0"/>
        <outline val="0"/>
        <shadow val="0"/>
        <u val="none"/>
        <vertAlign val="baseline"/>
        <sz val="18"/>
        <color theme="1"/>
        <name val="Arial"/>
        <scheme val="none"/>
      </font>
      <alignment horizontal="center" vertical="center" textRotation="0" wrapText="1" indent="0" justifyLastLine="0" shrinkToFit="0" readingOrder="0"/>
      <border diagonalUp="0" diagonalDown="0" outline="0">
        <left style="medium">
          <color theme="0"/>
        </left>
        <right style="medium">
          <color theme="0"/>
        </right>
        <top/>
        <bottom/>
      </border>
      <protection locked="0" hidden="0"/>
    </dxf>
    <dxf>
      <font>
        <b val="0"/>
        <i val="0"/>
        <strike val="0"/>
        <condense val="0"/>
        <extend val="0"/>
        <outline val="0"/>
        <shadow val="0"/>
        <u val="none"/>
        <vertAlign val="baseline"/>
        <sz val="18"/>
        <color theme="0"/>
        <name val="Arial"/>
        <scheme val="none"/>
      </font>
      <fill>
        <patternFill patternType="solid">
          <fgColor indexed="64"/>
          <bgColor rgb="FF070CC9"/>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1"/>
        <name val="Arial"/>
        <scheme val="none"/>
      </font>
      <numFmt numFmtId="168" formatCode="_-* #,##0_-;\-* #,##0_-;_-* &quot;-&quot;??_-;_-@_-"/>
      <fill>
        <patternFill patternType="solid">
          <fgColor indexed="64"/>
          <bgColor rgb="FF070CC9"/>
        </patternFill>
      </fill>
      <alignment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auto="1"/>
        <name val="Arial"/>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outline val="0"/>
        <shadow val="0"/>
        <u val="none"/>
        <vertAlign val="baseline"/>
        <sz val="18"/>
      </font>
      <alignment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8"/>
        <color theme="1"/>
        <name val="Arial"/>
        <scheme val="none"/>
      </font>
      <alignment horizontal="center" vertical="center" textRotation="0" wrapText="1" indent="0" justifyLastLine="0" shrinkToFit="0" readingOrder="0"/>
      <border diagonalUp="0" diagonalDown="0" outline="0">
        <left style="medium">
          <color theme="0"/>
        </left>
        <right style="medium">
          <color theme="0"/>
        </right>
        <top/>
        <bottom/>
      </border>
      <protection locked="0" hidden="0"/>
    </dxf>
    <dxf>
      <font>
        <strike val="0"/>
        <outline val="0"/>
        <shadow val="0"/>
        <u val="none"/>
        <vertAlign val="baseline"/>
        <sz val="18"/>
        <color theme="0"/>
        <name val="Arial"/>
        <scheme val="none"/>
      </font>
      <fill>
        <patternFill patternType="solid">
          <fgColor indexed="64"/>
          <bgColor rgb="FF070CC9"/>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horizontal="general" vertical="center"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8"/>
        <color theme="0"/>
        <name val="Arial"/>
        <scheme val="none"/>
      </font>
      <numFmt numFmtId="168" formatCode="_-* #,##0_-;\-* #,##0_-;_-* &quot;-&quot;??_-;_-@_-"/>
      <fill>
        <patternFill patternType="solid">
          <fgColor indexed="64"/>
          <bgColor rgb="FF070CC9"/>
        </patternFill>
      </fill>
      <alignment vertical="center" textRotation="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8"/>
        <color theme="1"/>
        <name val="Arial"/>
        <scheme val="none"/>
      </font>
      <numFmt numFmtId="167" formatCode="_-&quot;$&quot;* #,##0_-;\-&quot;$&quot;* #,##0_-;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8"/>
        <color auto="1"/>
        <name val="Arial"/>
        <family val="2"/>
        <scheme val="none"/>
      </font>
      <fill>
        <patternFill patternType="solid">
          <fgColor indexed="64"/>
          <bgColor rgb="FFFFFF0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font>
        <strike val="0"/>
        <outline val="0"/>
        <shadow val="0"/>
        <u val="none"/>
        <vertAlign val="baseline"/>
        <sz val="18"/>
        <color auto="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8"/>
        <color theme="1"/>
        <name val="Arial"/>
        <scheme val="none"/>
      </font>
      <alignment vertical="center" textRotation="0" indent="0" justifyLastLine="0" shrinkToFit="0" readingOrder="0"/>
    </dxf>
    <dxf>
      <font>
        <strike val="0"/>
        <outline val="0"/>
        <shadow val="0"/>
        <u val="none"/>
        <vertAlign val="baseline"/>
        <sz val="18"/>
        <color theme="1"/>
        <name val="Arial"/>
        <scheme val="none"/>
      </font>
      <border diagonalUp="0" diagonalDown="0" outline="0">
        <left style="medium">
          <color theme="0"/>
        </left>
        <right style="medium">
          <color theme="0"/>
        </right>
        <top/>
      </border>
    </dxf>
    <dxf>
      <font>
        <strike val="0"/>
        <outline val="0"/>
        <shadow val="0"/>
        <u val="none"/>
        <vertAlign val="baseline"/>
        <sz val="14"/>
        <color theme="1"/>
        <name val="Arial"/>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Arial"/>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Arial"/>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theme="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bottom style="thin">
          <color indexed="64"/>
        </bottom>
      </border>
    </dxf>
    <dxf>
      <font>
        <strike val="0"/>
        <outline val="0"/>
        <shadow val="0"/>
        <u val="none"/>
        <vertAlign val="baseline"/>
        <sz val="14"/>
        <color theme="1"/>
        <name val="Arial"/>
        <scheme val="none"/>
      </font>
      <fill>
        <patternFill patternType="solid">
          <fgColor indexed="64"/>
          <bgColor theme="0" tint="-0.14999847407452621"/>
        </patternFill>
      </fill>
      <alignment horizontal="center" vertical="bottom" textRotation="0" wrapText="0" indent="0" justifyLastLine="0" shrinkToFit="0" readingOrder="0"/>
    </dxf>
    <dxf>
      <border>
        <bottom style="thin">
          <color theme="0"/>
        </bottom>
      </border>
    </dxf>
    <dxf>
      <font>
        <b/>
        <i val="0"/>
        <strike val="0"/>
        <condense val="0"/>
        <extend val="0"/>
        <outline val="0"/>
        <shadow val="0"/>
        <u val="none"/>
        <vertAlign val="baseline"/>
        <sz val="16"/>
        <color theme="0"/>
        <name val="Arial"/>
        <scheme val="none"/>
      </font>
      <alignment horizontal="center" vertical="bottom"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70CC9"/>
      <color rgb="FF4F81BD"/>
      <color rgb="FFF8A968"/>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Renewable_Energy" displayName="Renewable_Energy" ref="A3:O9" totalsRowShown="0" headerRowDxfId="205" dataDxfId="203" headerRowBorderDxfId="204" tableBorderDxfId="202" totalsRowBorderDxfId="201">
  <autoFilter ref="A3:O9" xr:uid="{00000000-0009-0000-0100-000006000000}"/>
  <tableColumns count="15">
    <tableColumn id="1" xr3:uid="{00000000-0010-0000-0000-000001000000}" name="Type of Renewable Energy" dataDxfId="200"/>
    <tableColumn id="2" xr3:uid="{00000000-0010-0000-0000-000002000000}" name="Define" dataDxfId="199"/>
    <tableColumn id="3" xr3:uid="{00000000-0010-0000-0000-000003000000}" name="Number of existing systems _x000a_in asset portfolio (owned)" dataDxfId="198"/>
    <tableColumn id="4" xr3:uid="{00000000-0010-0000-0000-000004000000}" name="Fiscal Year 2023-2024" dataDxfId="197"/>
    <tableColumn id="5" xr3:uid="{00000000-0010-0000-0000-000005000000}" name="Fiscal Year 2024-2025" dataDxfId="196"/>
    <tableColumn id="6" xr3:uid="{00000000-0010-0000-0000-000006000000}" name="Fiscal Year 2025-2026" dataDxfId="195"/>
    <tableColumn id="7" xr3:uid="{00000000-0010-0000-0000-000007000000}" name="Fiscal Year 2026-2027" dataDxfId="194"/>
    <tableColumn id="8" xr3:uid="{00000000-0010-0000-0000-000008000000}" name="Fiscal Year 2027-2028" dataDxfId="193"/>
    <tableColumn id="9" xr3:uid="{00000000-0010-0000-0000-000009000000}" name="Fiscal Year 2023 - 2024" dataDxfId="192"/>
    <tableColumn id="10" xr3:uid="{00000000-0010-0000-0000-00000A000000}" name="Fiscal Year 2024 - 2025" dataDxfId="191"/>
    <tableColumn id="11" xr3:uid="{00000000-0010-0000-0000-00000B000000}" name="Fiscal Year 2025 - 2026" dataDxfId="190"/>
    <tableColumn id="12" xr3:uid="{00000000-0010-0000-0000-00000C000000}" name="Fiscal Year 2026 - 2027" dataDxfId="189"/>
    <tableColumn id="13" xr3:uid="{00000000-0010-0000-0000-00000D000000}" name="Fiscal Year 2027 - 2028" dataDxfId="188"/>
    <tableColumn id="14" xr3:uid="{00000000-0010-0000-0000-00000E000000}" name="Total Size _x000a_(kW)" dataDxfId="187"/>
    <tableColumn id="15" xr3:uid="{00000000-0010-0000-0000-00000F000000}" name="Actual  or Estimated _x000a_Total Generation (ekWh)" dataDxfId="186">
      <calculatedColumnFormula>SUM(I4:M4)</calculatedColumnFormula>
    </tableColumn>
  </tableColumns>
  <tableStyleInfo name="TableStyleMedium1"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raining_and_Education" displayName="Training_and_Education" ref="A4:P13" totalsRowShown="0" headerRowDxfId="33" dataDxfId="31" headerRowBorderDxfId="32">
  <autoFilter ref="A4:P13" xr:uid="{00000000-0009-0000-0100-000012000000}"/>
  <tableColumns count="16">
    <tableColumn id="1" xr3:uid="{00000000-0010-0000-0900-000001000000}" name="Training and Education" dataDxfId="30"/>
    <tableColumn id="2" xr3:uid="{00000000-0010-0000-0900-000002000000}" name="Quantity of Time that Measure will be in place     (years)" dataDxfId="29"/>
    <tableColumn id="3" xr3:uid="{00000000-0010-0000-0900-000003000000}" name="Estimated Cost of Implementation" dataDxfId="28" dataCellStyle="Currency"/>
    <tableColumn id="4" xr3:uid="{00000000-0010-0000-0900-000004000000}" name="Estimated Annual Energy Savings from all projects (ekWh)" dataDxfId="27" dataCellStyle="Comma"/>
    <tableColumn id="5" xr3:uid="{00000000-0010-0000-0900-000005000000}" name="Estimated Cost of Implementation2" dataDxfId="26" dataCellStyle="Currency"/>
    <tableColumn id="6" xr3:uid="{00000000-0010-0000-0900-000006000000}" name="Estimated Annual Energy Savings from all projects (ekWh)3" dataDxfId="25" dataCellStyle="Comma"/>
    <tableColumn id="7" xr3:uid="{00000000-0010-0000-0900-000007000000}" name="Estimated Cost of Implementation4" dataDxfId="24" dataCellStyle="Currency"/>
    <tableColumn id="8" xr3:uid="{00000000-0010-0000-0900-000008000000}" name="Estimated Annual Energy Savings from all projects (ekWh)5" dataDxfId="23" dataCellStyle="Comma"/>
    <tableColumn id="9" xr3:uid="{00000000-0010-0000-0900-000009000000}" name="Estimated Cost of Implementation6" dataDxfId="22" dataCellStyle="Currency"/>
    <tableColumn id="10" xr3:uid="{00000000-0010-0000-0900-00000A000000}" name="Estimated Annual Energy Savings from all projects (ekWh)7" dataDxfId="21" dataCellStyle="Comma"/>
    <tableColumn id="11" xr3:uid="{00000000-0010-0000-0900-00000B000000}" name="Estimated Cost of Implementation8" dataDxfId="20" dataCellStyle="Currency"/>
    <tableColumn id="12" xr3:uid="{00000000-0010-0000-0900-00000C000000}" name="Estimated Annual Energy Savings from all projects (ekWh)9" dataDxfId="19" dataCellStyle="Comma"/>
    <tableColumn id="13" xr3:uid="{00000000-0010-0000-0900-00000D000000}" name="Estimated Total Accumulated Energy Savings  (ekWh)" dataDxfId="18" dataCellStyle="Comma"/>
    <tableColumn id="14" xr3:uid="{00000000-0010-0000-0900-00000E000000}" name="Energy Payback Period" dataDxfId="17"/>
    <tableColumn id="15" xr3:uid="{00000000-0010-0000-0900-00000F000000}" name="% related to Electricity" dataDxfId="16"/>
    <tableColumn id="16" xr3:uid="{00000000-0010-0000-0900-000010000000}" name="% related to Natural Gas" dataDxfId="15"/>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A000000}" name="Conservation_Goal" displayName="Conservation_Goal" ref="B11:L18" totalsRowShown="0" headerRowDxfId="14" dataDxfId="12" headerRowBorderDxfId="13" tableBorderDxfId="11" dataCellStyle="Comma">
  <autoFilter ref="B11:L18" xr:uid="{00000000-0009-0000-0100-000013000000}"/>
  <tableColumns count="11">
    <tableColumn id="1" xr3:uid="{00000000-0010-0000-0A00-000001000000}" name="Estimated Cost of Implementation" dataDxfId="10"/>
    <tableColumn id="2" xr3:uid="{00000000-0010-0000-0A00-000002000000}" name="Estimated Annual Energy Savings from all projects (ekWh)" dataDxfId="9" dataCellStyle="Comma"/>
    <tableColumn id="3" xr3:uid="{00000000-0010-0000-0A00-000003000000}" name="Estimated Cost of Implementation2" dataDxfId="8"/>
    <tableColumn id="4" xr3:uid="{00000000-0010-0000-0A00-000004000000}" name="Estimated Annual Energy Savings from all projects (ekWh)3" dataDxfId="7" dataCellStyle="Comma"/>
    <tableColumn id="5" xr3:uid="{00000000-0010-0000-0A00-000005000000}" name="Estimated Cost of Implementation4" dataDxfId="6"/>
    <tableColumn id="6" xr3:uid="{00000000-0010-0000-0A00-000006000000}" name="Estimated Annual Energy Savings from all projects (ekWh)5" dataDxfId="5" dataCellStyle="Comma"/>
    <tableColumn id="7" xr3:uid="{00000000-0010-0000-0A00-000007000000}" name="Estimated Cost of Implementation6" dataDxfId="4"/>
    <tableColumn id="8" xr3:uid="{00000000-0010-0000-0A00-000008000000}" name="Estimated Annual Energy Savings from all projects (ekWh)7" dataDxfId="3" dataCellStyle="Comma"/>
    <tableColumn id="9" xr3:uid="{00000000-0010-0000-0A00-000009000000}" name="Estimated Cost of Implementation8" dataDxfId="2"/>
    <tableColumn id="10" xr3:uid="{00000000-0010-0000-0A00-00000A000000}" name="Estimated Annual Energy Savings from all projects (ekWh)9" dataDxfId="1" dataCellStyle="Comma"/>
    <tableColumn id="11" xr3:uid="{00000000-0010-0000-0A00-00000B000000}" name="Estimated Total Accumulated Energy Savings  (ekWh)" dataDxfId="0" dataCellStyle="Comma"/>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Lighting" displayName="Lighting" ref="A4:P8" totalsRowShown="0" headerRowDxfId="185" dataDxfId="184" tableBorderDxfId="183">
  <autoFilter ref="A4:P8" xr:uid="{00000000-0009-0000-0100-000008000000}"/>
  <tableColumns count="16">
    <tableColumn id="1" xr3:uid="{00000000-0010-0000-0100-000001000000}" name=" Lighting" dataDxfId="182"/>
    <tableColumn id="2" xr3:uid="{00000000-0010-0000-0100-000002000000}" name="Quantity of Time that Measure will be in place (years)" dataDxfId="181"/>
    <tableColumn id="3" xr3:uid="{00000000-0010-0000-0100-000003000000}" name="Estimated Cost of Implementation" dataDxfId="180" dataCellStyle="Currency"/>
    <tableColumn id="4" xr3:uid="{00000000-0010-0000-0100-000004000000}" name="Estimated Annual Energy Savings from all projects (ekWh)" dataDxfId="179" dataCellStyle="Comma">
      <calculatedColumnFormula>+(C5/N5)/(($B$54*O5/100)+($B$55*P5/100))</calculatedColumnFormula>
    </tableColumn>
    <tableColumn id="5" xr3:uid="{00000000-0010-0000-0100-000005000000}" name="Estimated Cost of Implementation2" dataDxfId="178" dataCellStyle="Currency"/>
    <tableColumn id="6" xr3:uid="{00000000-0010-0000-0100-000006000000}" name="Estimated Annual Energy Savings from all projects (ekWh)3" dataDxfId="177" dataCellStyle="Comma">
      <calculatedColumnFormula>+(E5/N5)/(($B$54*O5/100)+($B$55*P5/100))</calculatedColumnFormula>
    </tableColumn>
    <tableColumn id="7" xr3:uid="{00000000-0010-0000-0100-000007000000}" name="Estimated Cost of Implementation4" dataDxfId="176" dataCellStyle="Currency"/>
    <tableColumn id="8" xr3:uid="{00000000-0010-0000-0100-000008000000}" name="Estimated Annual Energy Savings from all projects (ekWh)5" dataDxfId="175" dataCellStyle="Comma">
      <calculatedColumnFormula>+(G5/N5)/(($B$54*O5/100)+($B$55*P5/100))</calculatedColumnFormula>
    </tableColumn>
    <tableColumn id="9" xr3:uid="{00000000-0010-0000-0100-000009000000}" name="Estimated Cost of Implementation6" dataDxfId="174" dataCellStyle="Currency"/>
    <tableColumn id="10" xr3:uid="{00000000-0010-0000-0100-00000A000000}" name="Estimated Annual Energy Savings from all projects (ekWh)7" dataDxfId="173" dataCellStyle="Comma">
      <calculatedColumnFormula>+(I5/N5)/(($B$54*O5/100)+($B$55*P5/100))</calculatedColumnFormula>
    </tableColumn>
    <tableColumn id="11" xr3:uid="{00000000-0010-0000-0100-00000B000000}" name="Estimated Cost of Implementation8" dataDxfId="172" dataCellStyle="Currency"/>
    <tableColumn id="12" xr3:uid="{00000000-0010-0000-0100-00000C000000}" name="Estimated Annual Energy Saving (ekWh)9" dataDxfId="171" dataCellStyle="Comma">
      <calculatedColumnFormula>+(K5/N5)/(($B$54*O5/100)+($B$55*P5/100))</calculatedColumnFormula>
    </tableColumn>
    <tableColumn id="13" xr3:uid="{00000000-0010-0000-0100-00000D000000}" name="Estimated Total Accumulated Energy Savings (ekWh)" dataDxfId="170" dataCellStyle="Comma">
      <calculatedColumnFormula>+(D5*5)+(F5*4)+(H5*3)+(J5*2)+L5</calculatedColumnFormula>
    </tableColumn>
    <tableColumn id="14" xr3:uid="{00000000-0010-0000-0100-00000E000000}" name="Energy Payback Period" dataDxfId="169"/>
    <tableColumn id="15" xr3:uid="{00000000-0010-0000-0100-00000F000000}" name="% related to Electricity" dataDxfId="168"/>
    <tableColumn id="16" xr3:uid="{00000000-0010-0000-0100-000010000000}" name="% related to Natural Gas" dataDxfId="167">
      <calculatedColumnFormula>100-O5</calculatedColumnFormula>
    </tableColumn>
  </tableColumns>
  <tableStyleInfo name="TableStyleMedium1" showFirstColumn="0" showLastColumn="0" showRowStripes="1" showColumnStripes="0"/>
  <extLst>
    <ext xmlns:x14="http://schemas.microsoft.com/office/spreadsheetml/2009/9/main" uri="{504A1905-F514-4f6f-8877-14C23A59335A}">
      <x14:table altText="Quantity of Time that Measure will be in place (years)" altTextSummary="These are the default values for the quantity of time that measure will be in place (year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HVAC" displayName="HVAC" ref="A11:P27" totalsRowShown="0" headerRowDxfId="166" dataDxfId="164" headerRowBorderDxfId="165" tableBorderDxfId="163">
  <autoFilter ref="A11:P27" xr:uid="{00000000-0009-0000-0100-000009000000}"/>
  <tableColumns count="16">
    <tableColumn id="1" xr3:uid="{00000000-0010-0000-0200-000001000000}" name="H.V.A.C." dataDxfId="162"/>
    <tableColumn id="2" xr3:uid="{00000000-0010-0000-0200-000002000000}" name="Quantity of Time that Measure will be in place (years)" dataDxfId="161"/>
    <tableColumn id="3" xr3:uid="{00000000-0010-0000-0200-000003000000}" name="Estimated Cost of Implementation" dataDxfId="160" dataCellStyle="Currency"/>
    <tableColumn id="4" xr3:uid="{00000000-0010-0000-0200-000004000000}" name="Estimated Annual Energy Savings from all projects (ekWh)" dataDxfId="159" dataCellStyle="Comma">
      <calculatedColumnFormula>+(C12/N12)/(($B$54*O12/100)+($B$55*P12/100))</calculatedColumnFormula>
    </tableColumn>
    <tableColumn id="5" xr3:uid="{00000000-0010-0000-0200-000005000000}" name="Estimated Cost of Implementation2" dataDxfId="158" dataCellStyle="Currency"/>
    <tableColumn id="6" xr3:uid="{00000000-0010-0000-0200-000006000000}" name="Estimated Annual Energy Savings from all projects (ekWh)3" dataDxfId="157" dataCellStyle="Comma">
      <calculatedColumnFormula>+(E12/N12)/(($B$54*O12/100)+($B$55*P12/100))</calculatedColumnFormula>
    </tableColumn>
    <tableColumn id="7" xr3:uid="{00000000-0010-0000-0200-000007000000}" name="Estimated Cost of Implementation4" dataDxfId="156" dataCellStyle="Currency"/>
    <tableColumn id="8" xr3:uid="{00000000-0010-0000-0200-000008000000}" name="Estimated Annual Energy Savings from all projects (ekWh)5" dataDxfId="155" dataCellStyle="Comma">
      <calculatedColumnFormula>+(G12/N12)/(($B$54*O12/100)+($B$55*P12/100))</calculatedColumnFormula>
    </tableColumn>
    <tableColumn id="9" xr3:uid="{00000000-0010-0000-0200-000009000000}" name="Estimated Cost of Implementation6" dataDxfId="154" dataCellStyle="Currency"/>
    <tableColumn id="10" xr3:uid="{00000000-0010-0000-0200-00000A000000}" name="Estimated Annual Energy Savings from all projects (ekWh)7" dataDxfId="153" dataCellStyle="Comma">
      <calculatedColumnFormula>+(I12/N12)/(($B$54*O12/100)+($B$55*P12/100))</calculatedColumnFormula>
    </tableColumn>
    <tableColumn id="11" xr3:uid="{00000000-0010-0000-0200-00000B000000}" name="Estimated Cost of Implementation8" dataDxfId="152" dataCellStyle="Currency"/>
    <tableColumn id="12" xr3:uid="{00000000-0010-0000-0200-00000C000000}" name="Estimated Annual Energy Savings from all projects (ekWh)9" dataDxfId="151" dataCellStyle="Comma">
      <calculatedColumnFormula>+(K12/N12)/(($B$54*O12/100)+($B$55*P12/100))</calculatedColumnFormula>
    </tableColumn>
    <tableColumn id="13" xr3:uid="{00000000-0010-0000-0200-00000D000000}" name="Estimated Total Accumulated Energy Savings  (ekWh)" dataDxfId="150" dataCellStyle="Comma">
      <calculatedColumnFormula>+(D12*5)+(F12*4)+(H12*3)+(J12*2)+L12</calculatedColumnFormula>
    </tableColumn>
    <tableColumn id="14" xr3:uid="{00000000-0010-0000-0200-00000E000000}" name="Energy Payback Period" dataDxfId="149"/>
    <tableColumn id="15" xr3:uid="{00000000-0010-0000-0200-00000F000000}" name="% related to Electricity" dataDxfId="148"/>
    <tableColumn id="16" xr3:uid="{00000000-0010-0000-0200-000010000000}" name="% related to Natural Gas" dataDxfId="147">
      <calculatedColumnFormula>100-O12</calculatedColumnFormula>
    </tableColumn>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Controls" displayName="Controls" ref="A30:P35" totalsRowShown="0" headerRowDxfId="146" dataDxfId="144" headerRowBorderDxfId="145" tableBorderDxfId="143">
  <autoFilter ref="A30:P35" xr:uid="{00000000-0009-0000-0100-00000A000000}"/>
  <tableColumns count="16">
    <tableColumn id="1" xr3:uid="{00000000-0010-0000-0300-000001000000}" name="Controls" dataDxfId="142"/>
    <tableColumn id="2" xr3:uid="{00000000-0010-0000-0300-000002000000}" name="Quantity of Time that Measure will be in place" dataDxfId="141"/>
    <tableColumn id="3" xr3:uid="{00000000-0010-0000-0300-000003000000}" name="Estimated Cost of Implementation" dataDxfId="140" dataCellStyle="Currency"/>
    <tableColumn id="4" xr3:uid="{00000000-0010-0000-0300-000004000000}" name="Estimated Annual Energy Savings from all projects (ekWh)" dataDxfId="139" dataCellStyle="Comma">
      <calculatedColumnFormula>+(C31/N31)/(($B$54*O31/100)+($B$55*P31/100))</calculatedColumnFormula>
    </tableColumn>
    <tableColumn id="5" xr3:uid="{00000000-0010-0000-0300-000005000000}" name="Estimated Cost of Implementation2" dataDxfId="138" dataCellStyle="Currency"/>
    <tableColumn id="6" xr3:uid="{00000000-0010-0000-0300-000006000000}" name="Estimated Annual Energy Savings from all projects (ekWh)3" dataDxfId="137" dataCellStyle="Comma">
      <calculatedColumnFormula>+(E31/N31)/(($B$54*O31/100)+($B$55*P31/100))</calculatedColumnFormula>
    </tableColumn>
    <tableColumn id="7" xr3:uid="{00000000-0010-0000-0300-000007000000}" name="Estimated Cost of Implementation4" dataDxfId="136" dataCellStyle="Currency"/>
    <tableColumn id="8" xr3:uid="{00000000-0010-0000-0300-000008000000}" name="Estimated Annual Energy Savings from all projects (ekWh)5" dataDxfId="135" dataCellStyle="Comma">
      <calculatedColumnFormula>+(G31/N31)/(($B$54*O31/100)+($B$55*P31/100))</calculatedColumnFormula>
    </tableColumn>
    <tableColumn id="9" xr3:uid="{00000000-0010-0000-0300-000009000000}" name="Estimated Cost of Implementation6" dataDxfId="134" dataCellStyle="Currency"/>
    <tableColumn id="10" xr3:uid="{00000000-0010-0000-0300-00000A000000}" name="Estimated Annual Energy Savings from all projects (ekWh)7" dataDxfId="133" dataCellStyle="Comma">
      <calculatedColumnFormula>+(I31/N31)/(($B$54*O31/100)+($B$55*P31/100))</calculatedColumnFormula>
    </tableColumn>
    <tableColumn id="11" xr3:uid="{00000000-0010-0000-0300-00000B000000}" name="Estimated Cost of Implementation8" dataDxfId="132" dataCellStyle="Currency"/>
    <tableColumn id="12" xr3:uid="{00000000-0010-0000-0300-00000C000000}" name="Estimated Annual Energy Savings from all projects (ekWh)9" dataDxfId="131" dataCellStyle="Comma">
      <calculatedColumnFormula>+(K31/N31)/(($B$54*O31/100)+($B$55*P31/100))</calculatedColumnFormula>
    </tableColumn>
    <tableColumn id="13" xr3:uid="{00000000-0010-0000-0300-00000D000000}" name="Estimated Total Accumulated Energy Savings  (ekWh)" dataDxfId="130" dataCellStyle="Comma">
      <calculatedColumnFormula>+(D31*5)+(F31*4)+(H31*3)+(J31*2)+L31</calculatedColumnFormula>
    </tableColumn>
    <tableColumn id="14" xr3:uid="{00000000-0010-0000-0300-00000E000000}" name="Energy Payback Period" dataDxfId="129"/>
    <tableColumn id="15" xr3:uid="{00000000-0010-0000-0300-00000F000000}" name="% related to Electricity" dataDxfId="128"/>
    <tableColumn id="16" xr3:uid="{00000000-0010-0000-0300-000010000000}" name="% related to Natural Gas" dataDxfId="127">
      <calculatedColumnFormula>100-O31</calculatedColumnFormula>
    </tableColum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Building_Envelope" displayName="Building_Envelope" ref="A38:P45" totalsRowShown="0" headerRowDxfId="126" dataDxfId="124" headerRowBorderDxfId="125" tableBorderDxfId="123">
  <autoFilter ref="A38:P45" xr:uid="{00000000-0009-0000-0100-00000D000000}"/>
  <tableColumns count="16">
    <tableColumn id="1" xr3:uid="{00000000-0010-0000-0400-000001000000}" name="Building Envelope" dataDxfId="122"/>
    <tableColumn id="2" xr3:uid="{00000000-0010-0000-0400-000002000000}" name="Quantity of Time that Measure will be in place" dataDxfId="121"/>
    <tableColumn id="3" xr3:uid="{00000000-0010-0000-0400-000003000000}" name="Estimated Cost of Implementation" dataDxfId="120" dataCellStyle="Currency"/>
    <tableColumn id="4" xr3:uid="{00000000-0010-0000-0400-000004000000}" name="Estimated Annual Energy Savings from all projects (ekWh)" dataDxfId="119" dataCellStyle="Comma">
      <calculatedColumnFormula>+(C39/N39)/(($B$54*O39/100)+($B$55*P39/100))</calculatedColumnFormula>
    </tableColumn>
    <tableColumn id="5" xr3:uid="{00000000-0010-0000-0400-000005000000}" name="Estimated Cost of Implementation2" dataDxfId="118" dataCellStyle="Currency"/>
    <tableColumn id="6" xr3:uid="{00000000-0010-0000-0400-000006000000}" name="Estimated Annual Energy Savings from all projects (ekWh)3" dataDxfId="117" dataCellStyle="Comma">
      <calculatedColumnFormula>+(E39/N39)/(($B$54*O39/100)+($B$55*P39/100))</calculatedColumnFormula>
    </tableColumn>
    <tableColumn id="7" xr3:uid="{00000000-0010-0000-0400-000007000000}" name="Estimated Cost of Implementation4" dataDxfId="116" dataCellStyle="Currency"/>
    <tableColumn id="8" xr3:uid="{00000000-0010-0000-0400-000008000000}" name="Estimated Annual Energy Savings from all projects (ekWh)5" dataDxfId="115" dataCellStyle="Comma">
      <calculatedColumnFormula>+(G39/N39)/(($B$54*O39/100)+($B$55*P39/100))</calculatedColumnFormula>
    </tableColumn>
    <tableColumn id="9" xr3:uid="{00000000-0010-0000-0400-000009000000}" name="Estimated Cost of Implementation6" dataDxfId="114" dataCellStyle="Currency"/>
    <tableColumn id="10" xr3:uid="{00000000-0010-0000-0400-00000A000000}" name="Estimated Annual Energy Savings from all projects (ekWh)7" dataDxfId="113" dataCellStyle="Comma">
      <calculatedColumnFormula>+(I39/N39)/(($B$54*O39/100)+($B$55*P39/100))</calculatedColumnFormula>
    </tableColumn>
    <tableColumn id="11" xr3:uid="{00000000-0010-0000-0400-00000B000000}" name="Estimated Cost of Implementation8" dataDxfId="112" dataCellStyle="Currency"/>
    <tableColumn id="12" xr3:uid="{00000000-0010-0000-0400-00000C000000}" name="Estimated Annual Energy Savings from all projects (ekWh)9" dataDxfId="111" dataCellStyle="Comma">
      <calculatedColumnFormula>+(K39/N39)/(($B$54*O39/100)+($B$55*P39/100))</calculatedColumnFormula>
    </tableColumn>
    <tableColumn id="13" xr3:uid="{00000000-0010-0000-0400-00000D000000}" name="Estimated Total Accumulated Energy Savings  (ekWh)" dataDxfId="110" dataCellStyle="Comma">
      <calculatedColumnFormula>+(D39*5)+(F39*4)+(H39*3)+(J39*2)+L39</calculatedColumnFormula>
    </tableColumn>
    <tableColumn id="14" xr3:uid="{00000000-0010-0000-0400-00000E000000}" name="Energy Payback Period" dataDxfId="109"/>
    <tableColumn id="15" xr3:uid="{00000000-0010-0000-0400-00000F000000}" name="% related to Electricity" dataDxfId="108"/>
    <tableColumn id="16" xr3:uid="{00000000-0010-0000-0400-000010000000}" name="% related to Natural Gas" dataDxfId="107">
      <calculatedColumnFormula>100-O39</calculatedColumnFormula>
    </tableColumn>
  </tableColumns>
  <tableStyleInfo name="TableStyleMedium1" showFirstColumn="0" showLastColumn="0" showRowStripes="1" showColumnStripes="0"/>
  <extLst>
    <ext xmlns:x14="http://schemas.microsoft.com/office/spreadsheetml/2009/9/main" uri="{504A1905-F514-4f6f-8877-14C23A59335A}">
      <x14:table altText="Quantity of Time that Measure will be in place" altTextSummary="In this column you will find the default valu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Design_Construction_and_Retrofit_Strategies_Total" displayName="Design_Construction_and_Retrofit_Strategies_Total" ref="A48:M49" totalsRowShown="0" headerRowDxfId="106" dataDxfId="104" headerRowBorderDxfId="105" tableBorderDxfId="103">
  <autoFilter ref="A48:M49" xr:uid="{00000000-0009-0000-0100-00000E000000}"/>
  <tableColumns count="13">
    <tableColumn id="1" xr3:uid="{00000000-0010-0000-0500-000001000000}" name="Design, Construction &amp; Retrofit Strategies Total" dataDxfId="102"/>
    <tableColumn id="2" xr3:uid="{00000000-0010-0000-0500-000002000000}" name="Quantity of Time that Measure will be in place" dataDxfId="101"/>
    <tableColumn id="3" xr3:uid="{00000000-0010-0000-0500-000003000000}" name="Estimated Cost of Implementation" dataDxfId="100">
      <calculatedColumnFormula>SUM(C5:C45)</calculatedColumnFormula>
    </tableColumn>
    <tableColumn id="4" xr3:uid="{00000000-0010-0000-0500-000004000000}" name="Estimated Annual Energy Savings from all projects (ekWh)" dataDxfId="99">
      <calculatedColumnFormula>SUM(D5:D45)</calculatedColumnFormula>
    </tableColumn>
    <tableColumn id="5" xr3:uid="{00000000-0010-0000-0500-000005000000}" name="Estimated Cost of Implementation2" dataDxfId="98">
      <calculatedColumnFormula>SUM(E5:E45)</calculatedColumnFormula>
    </tableColumn>
    <tableColumn id="6" xr3:uid="{00000000-0010-0000-0500-000006000000}" name="Estimated Annual Energy Savings from all projects (ekWh)3" dataDxfId="97">
      <calculatedColumnFormula>SUM(F5:F45)</calculatedColumnFormula>
    </tableColumn>
    <tableColumn id="7" xr3:uid="{00000000-0010-0000-0500-000007000000}" name="Estimated Cost of Implementation4" dataDxfId="96">
      <calculatedColumnFormula>SUM(G5:G45)</calculatedColumnFormula>
    </tableColumn>
    <tableColumn id="8" xr3:uid="{00000000-0010-0000-0500-000008000000}" name="Estimated Annual Energy Savings from all projects (ekWh)5" dataDxfId="95">
      <calculatedColumnFormula>SUM(H5:H45)</calculatedColumnFormula>
    </tableColumn>
    <tableColumn id="9" xr3:uid="{00000000-0010-0000-0500-000009000000}" name="Estimated Cost of Implementation6" dataDxfId="94">
      <calculatedColumnFormula>SUM(I5:I45)</calculatedColumnFormula>
    </tableColumn>
    <tableColumn id="10" xr3:uid="{00000000-0010-0000-0500-00000A000000}" name="Estimated Annual Energy Savings from all projects (ekWh)7" dataDxfId="93">
      <calculatedColumnFormula>SUM(J5:J45)</calculatedColumnFormula>
    </tableColumn>
    <tableColumn id="11" xr3:uid="{00000000-0010-0000-0500-00000B000000}" name="Estimated Cost of Implementation8" dataDxfId="92">
      <calculatedColumnFormula>SUM(K5:K45)</calculatedColumnFormula>
    </tableColumn>
    <tableColumn id="12" xr3:uid="{00000000-0010-0000-0500-00000C000000}" name="Estimated Annual Energy Savings from all projects (ekWh)9" dataDxfId="91">
      <calculatedColumnFormula>SUM(L5:L45)</calculatedColumnFormula>
    </tableColumn>
    <tableColumn id="13" xr3:uid="{00000000-0010-0000-0500-00000D000000}" name="Estimated Total Accumulated Energy Savings  (ekWh)" dataDxfId="90">
      <calculatedColumnFormula>SUM(M5:M45)</calculatedColumnFormula>
    </tableColumn>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Policy_and_Planning" displayName="Policy_and_Planning" ref="A4:P13" totalsRowShown="0" headerRowDxfId="89" dataDxfId="87" headerRowBorderDxfId="88" tableBorderDxfId="86">
  <autoFilter ref="A4:P13" xr:uid="{00000000-0009-0000-0100-00000F000000}"/>
  <tableColumns count="16">
    <tableColumn id="1" xr3:uid="{00000000-0010-0000-0600-000001000000}" name="Policy and Planning" dataDxfId="85"/>
    <tableColumn id="2" xr3:uid="{00000000-0010-0000-0600-000002000000}" name="Quantity of Time that Measure will be in place (years)" dataDxfId="84"/>
    <tableColumn id="3" xr3:uid="{00000000-0010-0000-0600-000003000000}" name="Estimated Cost of Implementation" dataDxfId="83" dataCellStyle="Currency"/>
    <tableColumn id="4" xr3:uid="{00000000-0010-0000-0600-000004000000}" name="Estimated Annual Energy Savings from all projects (ekWh)" dataDxfId="82" dataCellStyle="Comma">
      <calculatedColumnFormula>+(C5/N5)/(($A$26*O5/100)+($A$27*P5/100))</calculatedColumnFormula>
    </tableColumn>
    <tableColumn id="5" xr3:uid="{00000000-0010-0000-0600-000005000000}" name="Estimated Cost of Implementation2" dataDxfId="81" dataCellStyle="Currency"/>
    <tableColumn id="6" xr3:uid="{00000000-0010-0000-0600-000006000000}" name="Estimated Annual Energy Savings from all projects (ekWh)3" dataDxfId="80" dataCellStyle="Comma">
      <calculatedColumnFormula>+(E5/N5)/(($A$26*O5/100)+($A$27*P5/100))</calculatedColumnFormula>
    </tableColumn>
    <tableColumn id="7" xr3:uid="{00000000-0010-0000-0600-000007000000}" name="Estimated Cost of Implementation4" dataDxfId="79" dataCellStyle="Currency"/>
    <tableColumn id="8" xr3:uid="{00000000-0010-0000-0600-000008000000}" name="Estimated Annual Energy Savings from all projects (ekWh)5" dataDxfId="78" dataCellStyle="Comma">
      <calculatedColumnFormula>+(G5/N5)/(($A$26*O5/100)+($A$27*P5/100))</calculatedColumnFormula>
    </tableColumn>
    <tableColumn id="9" xr3:uid="{00000000-0010-0000-0600-000009000000}" name="Estimated Cost of Implementation6" dataDxfId="77" dataCellStyle="Currency"/>
    <tableColumn id="10" xr3:uid="{00000000-0010-0000-0600-00000A000000}" name="Estimated Annual Energy Savings from all projects (ekWh)7" dataDxfId="76" dataCellStyle="Comma">
      <calculatedColumnFormula>+(I5/N5)/(($A$26*O5/100)+($A$27*P5/100))</calculatedColumnFormula>
    </tableColumn>
    <tableColumn id="11" xr3:uid="{00000000-0010-0000-0600-00000B000000}" name="Estimated Cost of Implementation8" dataDxfId="75" dataCellStyle="Currency"/>
    <tableColumn id="12" xr3:uid="{00000000-0010-0000-0600-00000C000000}" name="Estimated Annual Energy Savings from all projects (ekWh)9" dataDxfId="74" dataCellStyle="Comma">
      <calculatedColumnFormula>+(K5/N5)/(($A$26*O5/100)+($A$27*P5/100))</calculatedColumnFormula>
    </tableColumn>
    <tableColumn id="13" xr3:uid="{00000000-0010-0000-0600-00000D000000}" name="Estimated Total Accumulated Energy Savings  (ekWh)" dataDxfId="73" dataCellStyle="Comma">
      <calculatedColumnFormula>+(D5*5)+(F5*4)+(H5*3)+(J5*2)+L5</calculatedColumnFormula>
    </tableColumn>
    <tableColumn id="14" xr3:uid="{00000000-0010-0000-0600-00000E000000}" name="Energy Payback Period" dataDxfId="72"/>
    <tableColumn id="15" xr3:uid="{00000000-0010-0000-0600-00000F000000}" name="% related to Electricity" dataDxfId="71"/>
    <tableColumn id="16" xr3:uid="{00000000-0010-0000-0600-000010000000}" name="% related to Natural Gas" dataDxfId="70" dataCellStyle="Comma">
      <calculatedColumnFormula>100-O5</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Energy_Audits" displayName="Energy_Audits" ref="A16:P19" totalsRowShown="0" headerRowDxfId="69" dataDxfId="68" tableBorderDxfId="67">
  <autoFilter ref="A16:P19" xr:uid="{00000000-0009-0000-0100-000010000000}"/>
  <tableColumns count="16">
    <tableColumn id="1" xr3:uid="{00000000-0010-0000-0700-000001000000}" name="Energy Audits" dataDxfId="66"/>
    <tableColumn id="2" xr3:uid="{00000000-0010-0000-0700-000002000000}" name="Quantity of Time that Measure will be in place" dataDxfId="65"/>
    <tableColumn id="3" xr3:uid="{00000000-0010-0000-0700-000003000000}" name="Estimated Cost of Implementation" dataDxfId="64" dataCellStyle="Currency"/>
    <tableColumn id="4" xr3:uid="{00000000-0010-0000-0700-000004000000}" name="Estimated Annual Energy Savings from all projects (ekWh)" dataDxfId="63" dataCellStyle="Comma">
      <calculatedColumnFormula>+(C17/N17)/(($A$26*O17/100)+($A$27*P17/100))</calculatedColumnFormula>
    </tableColumn>
    <tableColumn id="5" xr3:uid="{00000000-0010-0000-0700-000005000000}" name="Estimated Cost of Implementation2" dataDxfId="62" dataCellStyle="Currency"/>
    <tableColumn id="6" xr3:uid="{00000000-0010-0000-0700-000006000000}" name="Estimated Annual Energy Savings from all projects (ekWh)3" dataDxfId="61" dataCellStyle="Comma">
      <calculatedColumnFormula>+(E17/N17)/(($A$26*O17/100)+($A$27*P17/100))</calculatedColumnFormula>
    </tableColumn>
    <tableColumn id="7" xr3:uid="{00000000-0010-0000-0700-000007000000}" name="Estimated Cost of Implementation4" dataDxfId="60" dataCellStyle="Currency"/>
    <tableColumn id="8" xr3:uid="{00000000-0010-0000-0700-000008000000}" name="Estimated Annual Energy Savings from all projects (ekWh)5" dataDxfId="59" dataCellStyle="Comma">
      <calculatedColumnFormula>+(G17/N17)/(($A$26*O17/100)+($A$27*P17/100))</calculatedColumnFormula>
    </tableColumn>
    <tableColumn id="9" xr3:uid="{00000000-0010-0000-0700-000009000000}" name="Estimated Cost of Implementation6" dataDxfId="58" dataCellStyle="Currency"/>
    <tableColumn id="10" xr3:uid="{00000000-0010-0000-0700-00000A000000}" name="Estimated Annual Energy Savings from all projects (ekWh)7" dataDxfId="57" dataCellStyle="Comma">
      <calculatedColumnFormula>+(I17/N17)/(($A$26*O17/100)+($A$27*P17/100))</calculatedColumnFormula>
    </tableColumn>
    <tableColumn id="11" xr3:uid="{00000000-0010-0000-0700-00000B000000}" name="Estimated Cost of Implementation8" dataDxfId="56" dataCellStyle="Currency"/>
    <tableColumn id="12" xr3:uid="{00000000-0010-0000-0700-00000C000000}" name="Estimated Annual Energy Savings from all projects (ekWh)9" dataDxfId="55" dataCellStyle="Comma">
      <calculatedColumnFormula>+(K17/N17)/(($A$26*O17/100)+($A$27*P17/100))</calculatedColumnFormula>
    </tableColumn>
    <tableColumn id="13" xr3:uid="{00000000-0010-0000-0700-00000D000000}" name="Estimated Total Accumulated Energy Savings  (ekWh)" dataDxfId="54" dataCellStyle="Comma">
      <calculatedColumnFormula>+(D17*5)+(F17*4)+(H17*3)+(J17*2)+L17</calculatedColumnFormula>
    </tableColumn>
    <tableColumn id="14" xr3:uid="{00000000-0010-0000-0700-00000E000000}" name="Energy Payback Period" dataDxfId="53"/>
    <tableColumn id="15" xr3:uid="{00000000-0010-0000-0700-00000F000000}" name="% related to Electricity" dataDxfId="52"/>
    <tableColumn id="16" xr3:uid="{00000000-0010-0000-0700-000010000000}" name="% related to Natural Gas" dataDxfId="51">
      <calculatedColumnFormula>100-O17</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Operations_and_Maintenance_Strategies_Total" displayName="Operations_and_Maintenance_Strategies_Total" ref="A22:M23" totalsRowShown="0" headerRowDxfId="50" dataDxfId="48" headerRowBorderDxfId="49" tableBorderDxfId="47">
  <autoFilter ref="A22:M23" xr:uid="{00000000-0009-0000-0100-000011000000}"/>
  <tableColumns count="13">
    <tableColumn id="1" xr3:uid="{00000000-0010-0000-0800-000001000000}" name="Operations and Maintenance Strategies Total" dataDxfId="46"/>
    <tableColumn id="2" xr3:uid="{00000000-0010-0000-0800-000002000000}" name="Quantity of Time that Measure will be in place" dataDxfId="45"/>
    <tableColumn id="3" xr3:uid="{00000000-0010-0000-0800-000003000000}" name="Estimated Cost of Implementation" dataDxfId="44">
      <calculatedColumnFormula>SUM(C5:C19)</calculatedColumnFormula>
    </tableColumn>
    <tableColumn id="4" xr3:uid="{00000000-0010-0000-0800-000004000000}" name="Estimated Annual Energy Savings from all projects (ekWh)" dataDxfId="43">
      <calculatedColumnFormula>SUM(D5:D19)</calculatedColumnFormula>
    </tableColumn>
    <tableColumn id="5" xr3:uid="{00000000-0010-0000-0800-000005000000}" name="Estimated Cost of Implementation2" dataDxfId="42">
      <calculatedColumnFormula>SUM(E5:E19)</calculatedColumnFormula>
    </tableColumn>
    <tableColumn id="6" xr3:uid="{00000000-0010-0000-0800-000006000000}" name="Estimated Annual Energy Savings from all projects (ekWh)3" dataDxfId="41" dataCellStyle="Comma">
      <calculatedColumnFormula>SUM(F5:F19)</calculatedColumnFormula>
    </tableColumn>
    <tableColumn id="7" xr3:uid="{00000000-0010-0000-0800-000007000000}" name="Estimated Cost of Implementation4" dataDxfId="40">
      <calculatedColumnFormula>SUM(G5:G19)</calculatedColumnFormula>
    </tableColumn>
    <tableColumn id="8" xr3:uid="{00000000-0010-0000-0800-000008000000}" name="Estimated Annual Energy Savings from all projects (ekWh)5" dataDxfId="39" dataCellStyle="Comma">
      <calculatedColumnFormula>SUM(H5:H19)</calculatedColumnFormula>
    </tableColumn>
    <tableColumn id="9" xr3:uid="{00000000-0010-0000-0800-000009000000}" name="Estimated Cost of Implementation6" dataDxfId="38">
      <calculatedColumnFormula>SUM(I5:I19)</calculatedColumnFormula>
    </tableColumn>
    <tableColumn id="10" xr3:uid="{00000000-0010-0000-0800-00000A000000}" name="Estimated Annual Energy Savings from all projects (ekWh)7" dataDxfId="37" dataCellStyle="Comma">
      <calculatedColumnFormula>SUM(J5:J19)</calculatedColumnFormula>
    </tableColumn>
    <tableColumn id="11" xr3:uid="{00000000-0010-0000-0800-00000B000000}" name="Estimated Cost of Implementation8" dataDxfId="36">
      <calculatedColumnFormula>SUM(K5:K19)</calculatedColumnFormula>
    </tableColumn>
    <tableColumn id="12" xr3:uid="{00000000-0010-0000-0800-00000C000000}" name="Estimated Annual Energy Savings from all projects (ekWh)9" dataDxfId="35" dataCellStyle="Comma">
      <calculatedColumnFormula>SUM(L5:L19)</calculatedColumnFormula>
    </tableColumn>
    <tableColumn id="13" xr3:uid="{00000000-0010-0000-0800-00000D000000}" name="Estimated Total Accumulated Energy Savings  (ekWh)" dataDxfId="34" dataCellStyle="Comma">
      <calculatedColumnFormula>SUM(M5:M19)</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150FD-FC4A-4055-9007-223A594E9E0F}">
  <dimension ref="A1:A9"/>
  <sheetViews>
    <sheetView tabSelected="1" topLeftCell="A2" zoomScaleNormal="100" workbookViewId="0">
      <selection activeCell="A2" sqref="A2"/>
    </sheetView>
  </sheetViews>
  <sheetFormatPr defaultRowHeight="15" x14ac:dyDescent="0.25"/>
  <cols>
    <col min="1" max="1" width="89.42578125" style="269" customWidth="1"/>
  </cols>
  <sheetData>
    <row r="1" spans="1:1" hidden="1" x14ac:dyDescent="0.25">
      <c r="A1" s="264" t="s">
        <v>393</v>
      </c>
    </row>
    <row r="2" spans="1:1" x14ac:dyDescent="0.25">
      <c r="A2" s="265" t="s">
        <v>156</v>
      </c>
    </row>
    <row r="3" spans="1:1" ht="180" x14ac:dyDescent="0.25">
      <c r="A3" s="266" t="s">
        <v>359</v>
      </c>
    </row>
    <row r="4" spans="1:1" ht="60" x14ac:dyDescent="0.25">
      <c r="A4" s="266" t="s">
        <v>401</v>
      </c>
    </row>
    <row r="5" spans="1:1" x14ac:dyDescent="0.25">
      <c r="A5" s="267" t="s">
        <v>402</v>
      </c>
    </row>
    <row r="6" spans="1:1" ht="90" x14ac:dyDescent="0.25">
      <c r="A6" s="268" t="s">
        <v>360</v>
      </c>
    </row>
    <row r="7" spans="1:1" ht="150" x14ac:dyDescent="0.25">
      <c r="A7" s="268" t="s">
        <v>361</v>
      </c>
    </row>
    <row r="9" spans="1:1" x14ac:dyDescent="0.25">
      <c r="A9" s="269" t="s">
        <v>404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178C-2B5D-4178-9018-D590847CC2F7}">
  <dimension ref="A1:B106"/>
  <sheetViews>
    <sheetView topLeftCell="A2" zoomScaleNormal="100" workbookViewId="0">
      <selection activeCell="A2" sqref="A2:B2"/>
    </sheetView>
  </sheetViews>
  <sheetFormatPr defaultRowHeight="15" x14ac:dyDescent="0.25"/>
  <cols>
    <col min="1" max="1" width="30.7109375" customWidth="1"/>
    <col min="2" max="2" width="85.7109375" customWidth="1"/>
  </cols>
  <sheetData>
    <row r="1" spans="1:2" ht="15.75" hidden="1" thickBot="1" x14ac:dyDescent="0.3">
      <c r="A1" s="250" t="s">
        <v>394</v>
      </c>
    </row>
    <row r="2" spans="1:2" ht="20.100000000000001" customHeight="1" x14ac:dyDescent="0.25">
      <c r="A2" s="330" t="s">
        <v>363</v>
      </c>
      <c r="B2" s="331"/>
    </row>
    <row r="3" spans="1:2" ht="15" customHeight="1" x14ac:dyDescent="0.25">
      <c r="A3" s="332" t="s">
        <v>364</v>
      </c>
      <c r="B3" s="333"/>
    </row>
    <row r="4" spans="1:2" ht="20.100000000000001" customHeight="1" x14ac:dyDescent="0.25">
      <c r="A4" s="332" t="s">
        <v>403</v>
      </c>
      <c r="B4" s="333"/>
    </row>
    <row r="5" spans="1:2" ht="20.100000000000001" customHeight="1" x14ac:dyDescent="0.25">
      <c r="A5" s="332" t="s">
        <v>365</v>
      </c>
      <c r="B5" s="333"/>
    </row>
    <row r="6" spans="1:2" ht="65.099999999999994" customHeight="1" thickBot="1" x14ac:dyDescent="0.3">
      <c r="A6" s="334" t="s">
        <v>366</v>
      </c>
      <c r="B6" s="335"/>
    </row>
    <row r="7" spans="1:2" ht="9.9499999999999993" customHeight="1" thickBot="1" x14ac:dyDescent="0.3">
      <c r="A7" s="329"/>
      <c r="B7" s="329"/>
    </row>
    <row r="8" spans="1:2" ht="75" customHeight="1" x14ac:dyDescent="0.3">
      <c r="A8" s="340" t="s">
        <v>367</v>
      </c>
      <c r="B8" s="341"/>
    </row>
    <row r="9" spans="1:2" ht="7.5" customHeight="1" x14ac:dyDescent="0.25">
      <c r="A9" s="342"/>
      <c r="B9" s="343"/>
    </row>
    <row r="10" spans="1:2" ht="20.100000000000001" customHeight="1" x14ac:dyDescent="0.25">
      <c r="A10" s="344" t="s">
        <v>81</v>
      </c>
      <c r="B10" s="345"/>
    </row>
    <row r="11" spans="1:2" ht="15" customHeight="1" x14ac:dyDescent="0.25">
      <c r="A11" s="284" t="s">
        <v>177</v>
      </c>
      <c r="B11" s="285" t="s">
        <v>178</v>
      </c>
    </row>
    <row r="12" spans="1:2" ht="15" customHeight="1" x14ac:dyDescent="0.25">
      <c r="A12" s="284" t="s">
        <v>179</v>
      </c>
      <c r="B12" s="285" t="s">
        <v>180</v>
      </c>
    </row>
    <row r="13" spans="1:2" ht="15" customHeight="1" x14ac:dyDescent="0.25">
      <c r="A13" s="284" t="s">
        <v>181</v>
      </c>
      <c r="B13" s="285" t="s">
        <v>182</v>
      </c>
    </row>
    <row r="14" spans="1:2" ht="15" customHeight="1" x14ac:dyDescent="0.25">
      <c r="A14" s="284" t="s">
        <v>183</v>
      </c>
      <c r="B14" s="285" t="s">
        <v>184</v>
      </c>
    </row>
    <row r="15" spans="1:2" ht="15" customHeight="1" x14ac:dyDescent="0.25">
      <c r="A15" s="284" t="s">
        <v>185</v>
      </c>
      <c r="B15" s="285" t="s">
        <v>186</v>
      </c>
    </row>
    <row r="16" spans="1:2" ht="15" customHeight="1" x14ac:dyDescent="0.25">
      <c r="A16" s="284" t="s">
        <v>187</v>
      </c>
      <c r="B16" s="285" t="s">
        <v>188</v>
      </c>
    </row>
    <row r="17" spans="1:2" ht="15" customHeight="1" x14ac:dyDescent="0.25">
      <c r="A17" s="284" t="s">
        <v>189</v>
      </c>
      <c r="B17" s="285" t="s">
        <v>190</v>
      </c>
    </row>
    <row r="18" spans="1:2" ht="15" customHeight="1" x14ac:dyDescent="0.25">
      <c r="A18" s="284" t="s">
        <v>191</v>
      </c>
      <c r="B18" s="285" t="s">
        <v>192</v>
      </c>
    </row>
    <row r="19" spans="1:2" ht="15" customHeight="1" x14ac:dyDescent="0.25">
      <c r="A19" s="284" t="s">
        <v>193</v>
      </c>
      <c r="B19" s="285" t="s">
        <v>194</v>
      </c>
    </row>
    <row r="20" spans="1:2" ht="15" customHeight="1" x14ac:dyDescent="0.25">
      <c r="A20" s="284" t="s">
        <v>195</v>
      </c>
      <c r="B20" s="285" t="s">
        <v>196</v>
      </c>
    </row>
    <row r="21" spans="1:2" ht="15" customHeight="1" x14ac:dyDescent="0.25">
      <c r="A21" s="284" t="s">
        <v>197</v>
      </c>
      <c r="B21" s="285" t="s">
        <v>198</v>
      </c>
    </row>
    <row r="22" spans="1:2" ht="15" customHeight="1" x14ac:dyDescent="0.25">
      <c r="A22" s="284" t="s">
        <v>199</v>
      </c>
      <c r="B22" s="285" t="s">
        <v>200</v>
      </c>
    </row>
    <row r="23" spans="1:2" ht="15" customHeight="1" x14ac:dyDescent="0.25">
      <c r="A23" s="284" t="s">
        <v>201</v>
      </c>
      <c r="B23" s="285" t="s">
        <v>202</v>
      </c>
    </row>
    <row r="24" spans="1:2" ht="15" customHeight="1" x14ac:dyDescent="0.25">
      <c r="A24" s="284" t="s">
        <v>203</v>
      </c>
      <c r="B24" s="285" t="s">
        <v>204</v>
      </c>
    </row>
    <row r="25" spans="1:2" ht="15" customHeight="1" x14ac:dyDescent="0.25">
      <c r="A25" s="284" t="s">
        <v>205</v>
      </c>
      <c r="B25" s="285" t="s">
        <v>206</v>
      </c>
    </row>
    <row r="26" spans="1:2" ht="15" customHeight="1" x14ac:dyDescent="0.25">
      <c r="A26" s="284" t="s">
        <v>207</v>
      </c>
      <c r="B26" s="285" t="s">
        <v>208</v>
      </c>
    </row>
    <row r="27" spans="1:2" ht="15" customHeight="1" x14ac:dyDescent="0.25">
      <c r="A27" s="284" t="s">
        <v>209</v>
      </c>
      <c r="B27" s="285" t="s">
        <v>210</v>
      </c>
    </row>
    <row r="28" spans="1:2" ht="15" customHeight="1" x14ac:dyDescent="0.25">
      <c r="A28" s="284" t="s">
        <v>211</v>
      </c>
      <c r="B28" s="285" t="s">
        <v>212</v>
      </c>
    </row>
    <row r="29" spans="1:2" ht="15" customHeight="1" x14ac:dyDescent="0.25">
      <c r="A29" s="284" t="s">
        <v>213</v>
      </c>
      <c r="B29" s="285" t="s">
        <v>214</v>
      </c>
    </row>
    <row r="30" spans="1:2" ht="15" customHeight="1" x14ac:dyDescent="0.25">
      <c r="A30" s="284" t="s">
        <v>215</v>
      </c>
      <c r="B30" s="285" t="s">
        <v>216</v>
      </c>
    </row>
    <row r="31" spans="1:2" ht="15" customHeight="1" x14ac:dyDescent="0.25">
      <c r="A31" s="284" t="s">
        <v>217</v>
      </c>
      <c r="B31" s="285" t="s">
        <v>218</v>
      </c>
    </row>
    <row r="32" spans="1:2" ht="15" customHeight="1" x14ac:dyDescent="0.25">
      <c r="A32" s="284" t="s">
        <v>219</v>
      </c>
      <c r="B32" s="285" t="s">
        <v>220</v>
      </c>
    </row>
    <row r="33" spans="1:2" ht="15" customHeight="1" x14ac:dyDescent="0.25">
      <c r="A33" s="284" t="s">
        <v>221</v>
      </c>
      <c r="B33" s="285" t="s">
        <v>222</v>
      </c>
    </row>
    <row r="34" spans="1:2" ht="15" customHeight="1" x14ac:dyDescent="0.25">
      <c r="A34" s="284" t="s">
        <v>223</v>
      </c>
      <c r="B34" s="285" t="s">
        <v>224</v>
      </c>
    </row>
    <row r="35" spans="1:2" ht="15" customHeight="1" x14ac:dyDescent="0.25">
      <c r="A35" s="284" t="s">
        <v>225</v>
      </c>
      <c r="B35" s="285" t="s">
        <v>226</v>
      </c>
    </row>
    <row r="36" spans="1:2" ht="15" customHeight="1" x14ac:dyDescent="0.25">
      <c r="A36" s="284" t="s">
        <v>227</v>
      </c>
      <c r="B36" s="285" t="s">
        <v>228</v>
      </c>
    </row>
    <row r="37" spans="1:2" ht="15" customHeight="1" x14ac:dyDescent="0.25">
      <c r="A37" s="284" t="s">
        <v>229</v>
      </c>
      <c r="B37" s="285" t="s">
        <v>230</v>
      </c>
    </row>
    <row r="38" spans="1:2" ht="15" customHeight="1" x14ac:dyDescent="0.25">
      <c r="A38" s="284" t="s">
        <v>231</v>
      </c>
      <c r="B38" s="285" t="s">
        <v>232</v>
      </c>
    </row>
    <row r="39" spans="1:2" ht="15" customHeight="1" x14ac:dyDescent="0.25">
      <c r="A39" s="284" t="s">
        <v>233</v>
      </c>
      <c r="B39" s="285" t="s">
        <v>234</v>
      </c>
    </row>
    <row r="40" spans="1:2" ht="15" customHeight="1" x14ac:dyDescent="0.25">
      <c r="A40" s="284" t="s">
        <v>235</v>
      </c>
      <c r="B40" s="285" t="s">
        <v>236</v>
      </c>
    </row>
    <row r="41" spans="1:2" ht="15" customHeight="1" x14ac:dyDescent="0.25">
      <c r="A41" s="284" t="s">
        <v>237</v>
      </c>
      <c r="B41" s="285" t="s">
        <v>238</v>
      </c>
    </row>
    <row r="42" spans="1:2" ht="15" customHeight="1" x14ac:dyDescent="0.25">
      <c r="A42" s="284" t="s">
        <v>239</v>
      </c>
      <c r="B42" s="285" t="s">
        <v>240</v>
      </c>
    </row>
    <row r="43" spans="1:2" ht="15" customHeight="1" x14ac:dyDescent="0.25">
      <c r="A43" s="284" t="s">
        <v>241</v>
      </c>
      <c r="B43" s="285" t="s">
        <v>242</v>
      </c>
    </row>
    <row r="44" spans="1:2" ht="15" customHeight="1" x14ac:dyDescent="0.25">
      <c r="A44" s="284" t="s">
        <v>243</v>
      </c>
      <c r="B44" s="285" t="s">
        <v>244</v>
      </c>
    </row>
    <row r="45" spans="1:2" ht="15" customHeight="1" x14ac:dyDescent="0.25">
      <c r="A45" s="284" t="s">
        <v>245</v>
      </c>
      <c r="B45" s="285" t="s">
        <v>246</v>
      </c>
    </row>
    <row r="46" spans="1:2" ht="15" customHeight="1" x14ac:dyDescent="0.25">
      <c r="A46" s="284" t="s">
        <v>247</v>
      </c>
      <c r="B46" s="285" t="s">
        <v>248</v>
      </c>
    </row>
    <row r="47" spans="1:2" ht="15" customHeight="1" x14ac:dyDescent="0.25">
      <c r="A47" s="284" t="s">
        <v>249</v>
      </c>
      <c r="B47" s="285" t="s">
        <v>250</v>
      </c>
    </row>
    <row r="48" spans="1:2" ht="15" customHeight="1" x14ac:dyDescent="0.25">
      <c r="A48" s="284" t="s">
        <v>251</v>
      </c>
      <c r="B48" s="285" t="s">
        <v>252</v>
      </c>
    </row>
    <row r="49" spans="1:2" ht="15" customHeight="1" x14ac:dyDescent="0.25">
      <c r="A49" s="284" t="s">
        <v>253</v>
      </c>
      <c r="B49" s="285" t="s">
        <v>254</v>
      </c>
    </row>
    <row r="50" spans="1:2" ht="15" customHeight="1" x14ac:dyDescent="0.25">
      <c r="A50" s="284" t="s">
        <v>255</v>
      </c>
      <c r="B50" s="285" t="s">
        <v>256</v>
      </c>
    </row>
    <row r="51" spans="1:2" ht="15" customHeight="1" x14ac:dyDescent="0.25">
      <c r="A51" s="284" t="s">
        <v>257</v>
      </c>
      <c r="B51" s="285" t="s">
        <v>258</v>
      </c>
    </row>
    <row r="52" spans="1:2" ht="15" customHeight="1" x14ac:dyDescent="0.25">
      <c r="A52" s="284" t="s">
        <v>259</v>
      </c>
      <c r="B52" s="285" t="s">
        <v>260</v>
      </c>
    </row>
    <row r="53" spans="1:2" ht="15" customHeight="1" x14ac:dyDescent="0.25">
      <c r="A53" s="284" t="s">
        <v>261</v>
      </c>
      <c r="B53" s="285" t="s">
        <v>262</v>
      </c>
    </row>
    <row r="54" spans="1:2" ht="15" customHeight="1" x14ac:dyDescent="0.25">
      <c r="A54" s="284" t="s">
        <v>263</v>
      </c>
      <c r="B54" s="285" t="s">
        <v>264</v>
      </c>
    </row>
    <row r="55" spans="1:2" ht="15" customHeight="1" x14ac:dyDescent="0.25">
      <c r="A55" s="284" t="s">
        <v>265</v>
      </c>
      <c r="B55" s="285" t="s">
        <v>266</v>
      </c>
    </row>
    <row r="56" spans="1:2" ht="15" customHeight="1" x14ac:dyDescent="0.25">
      <c r="A56" s="284" t="s">
        <v>267</v>
      </c>
      <c r="B56" s="285" t="s">
        <v>268</v>
      </c>
    </row>
    <row r="57" spans="1:2" ht="15" customHeight="1" x14ac:dyDescent="0.25">
      <c r="A57" s="284" t="s">
        <v>269</v>
      </c>
      <c r="B57" s="285" t="s">
        <v>270</v>
      </c>
    </row>
    <row r="58" spans="1:2" ht="15" customHeight="1" x14ac:dyDescent="0.25">
      <c r="A58" s="284" t="s">
        <v>271</v>
      </c>
      <c r="B58" s="285" t="s">
        <v>272</v>
      </c>
    </row>
    <row r="59" spans="1:2" ht="15" customHeight="1" x14ac:dyDescent="0.25">
      <c r="A59" s="284" t="s">
        <v>273</v>
      </c>
      <c r="B59" s="285" t="s">
        <v>274</v>
      </c>
    </row>
    <row r="60" spans="1:2" ht="15" customHeight="1" x14ac:dyDescent="0.25">
      <c r="A60" s="284" t="s">
        <v>275</v>
      </c>
      <c r="B60" s="285" t="s">
        <v>276</v>
      </c>
    </row>
    <row r="61" spans="1:2" ht="15" customHeight="1" x14ac:dyDescent="0.25">
      <c r="A61" s="284" t="s">
        <v>277</v>
      </c>
      <c r="B61" s="285" t="s">
        <v>278</v>
      </c>
    </row>
    <row r="62" spans="1:2" ht="15" customHeight="1" x14ac:dyDescent="0.25">
      <c r="A62" s="284" t="s">
        <v>279</v>
      </c>
      <c r="B62" s="285" t="s">
        <v>280</v>
      </c>
    </row>
    <row r="63" spans="1:2" ht="15" customHeight="1" x14ac:dyDescent="0.25">
      <c r="A63" s="284" t="s">
        <v>281</v>
      </c>
      <c r="B63" s="285" t="s">
        <v>282</v>
      </c>
    </row>
    <row r="64" spans="1:2" ht="15" customHeight="1" x14ac:dyDescent="0.25">
      <c r="A64" s="284"/>
      <c r="B64" s="285"/>
    </row>
    <row r="65" spans="1:2" ht="15" customHeight="1" x14ac:dyDescent="0.25">
      <c r="A65" s="284" t="s">
        <v>339</v>
      </c>
      <c r="B65" s="285" t="s">
        <v>340</v>
      </c>
    </row>
    <row r="66" spans="1:2" ht="15" customHeight="1" x14ac:dyDescent="0.25">
      <c r="A66" s="284" t="s">
        <v>341</v>
      </c>
      <c r="B66" s="285" t="s">
        <v>342</v>
      </c>
    </row>
    <row r="67" spans="1:2" ht="15" customHeight="1" x14ac:dyDescent="0.25">
      <c r="A67" s="284" t="s">
        <v>343</v>
      </c>
      <c r="B67" s="285" t="s">
        <v>344</v>
      </c>
    </row>
    <row r="68" spans="1:2" ht="15" customHeight="1" x14ac:dyDescent="0.25">
      <c r="A68" s="284" t="s">
        <v>345</v>
      </c>
      <c r="B68" s="285" t="s">
        <v>346</v>
      </c>
    </row>
    <row r="69" spans="1:2" ht="15" customHeight="1" x14ac:dyDescent="0.25">
      <c r="A69" s="284" t="s">
        <v>347</v>
      </c>
      <c r="B69" s="285" t="s">
        <v>348</v>
      </c>
    </row>
    <row r="70" spans="1:2" ht="15" customHeight="1" x14ac:dyDescent="0.25">
      <c r="A70" s="284" t="s">
        <v>349</v>
      </c>
      <c r="B70" s="285" t="s">
        <v>350</v>
      </c>
    </row>
    <row r="71" spans="1:2" ht="15" customHeight="1" x14ac:dyDescent="0.25">
      <c r="A71" s="284" t="s">
        <v>351</v>
      </c>
      <c r="B71" s="285" t="s">
        <v>352</v>
      </c>
    </row>
    <row r="72" spans="1:2" ht="15" customHeight="1" x14ac:dyDescent="0.25">
      <c r="A72" s="284" t="s">
        <v>353</v>
      </c>
      <c r="B72" s="285" t="s">
        <v>354</v>
      </c>
    </row>
    <row r="73" spans="1:2" ht="15" customHeight="1" x14ac:dyDescent="0.25">
      <c r="A73" s="284" t="s">
        <v>355</v>
      </c>
      <c r="B73" s="285" t="s">
        <v>356</v>
      </c>
    </row>
    <row r="74" spans="1:2" ht="15" customHeight="1" x14ac:dyDescent="0.25">
      <c r="A74" s="284" t="s">
        <v>357</v>
      </c>
      <c r="B74" s="285" t="s">
        <v>358</v>
      </c>
    </row>
    <row r="75" spans="1:2" ht="15" customHeight="1" x14ac:dyDescent="0.25">
      <c r="A75" s="338"/>
      <c r="B75" s="339"/>
    </row>
    <row r="76" spans="1:2" ht="15" customHeight="1" x14ac:dyDescent="0.25">
      <c r="A76" s="336" t="s">
        <v>9</v>
      </c>
      <c r="B76" s="337"/>
    </row>
    <row r="77" spans="1:2" ht="15" customHeight="1" x14ac:dyDescent="0.25">
      <c r="A77" s="284" t="s">
        <v>283</v>
      </c>
      <c r="B77" s="285" t="s">
        <v>284</v>
      </c>
    </row>
    <row r="78" spans="1:2" ht="15" customHeight="1" x14ac:dyDescent="0.25">
      <c r="A78" s="284" t="s">
        <v>285</v>
      </c>
      <c r="B78" s="285" t="s">
        <v>286</v>
      </c>
    </row>
    <row r="79" spans="1:2" ht="15" customHeight="1" x14ac:dyDescent="0.25">
      <c r="A79" s="284" t="s">
        <v>287</v>
      </c>
      <c r="B79" s="285" t="s">
        <v>288</v>
      </c>
    </row>
    <row r="80" spans="1:2" ht="15" customHeight="1" x14ac:dyDescent="0.25">
      <c r="A80" s="284" t="s">
        <v>289</v>
      </c>
      <c r="B80" s="285" t="s">
        <v>290</v>
      </c>
    </row>
    <row r="81" spans="1:2" ht="15" customHeight="1" x14ac:dyDescent="0.25">
      <c r="A81" s="284" t="s">
        <v>291</v>
      </c>
      <c r="B81" s="285" t="s">
        <v>292</v>
      </c>
    </row>
    <row r="82" spans="1:2" ht="15" customHeight="1" x14ac:dyDescent="0.25">
      <c r="A82" s="284" t="s">
        <v>293</v>
      </c>
      <c r="B82" s="285" t="s">
        <v>294</v>
      </c>
    </row>
    <row r="83" spans="1:2" ht="15" customHeight="1" x14ac:dyDescent="0.25">
      <c r="A83" s="284" t="s">
        <v>295</v>
      </c>
      <c r="B83" s="285" t="s">
        <v>296</v>
      </c>
    </row>
    <row r="84" spans="1:2" ht="15" customHeight="1" x14ac:dyDescent="0.25">
      <c r="A84" s="284" t="s">
        <v>297</v>
      </c>
      <c r="B84" s="285" t="s">
        <v>298</v>
      </c>
    </row>
    <row r="85" spans="1:2" ht="15" customHeight="1" x14ac:dyDescent="0.25">
      <c r="A85" s="284" t="s">
        <v>299</v>
      </c>
      <c r="B85" s="285" t="s">
        <v>300</v>
      </c>
    </row>
    <row r="86" spans="1:2" ht="15" customHeight="1" x14ac:dyDescent="0.25">
      <c r="A86" s="338"/>
      <c r="B86" s="339"/>
    </row>
    <row r="87" spans="1:2" ht="15" customHeight="1" x14ac:dyDescent="0.25">
      <c r="A87" s="336" t="s">
        <v>76</v>
      </c>
      <c r="B87" s="337"/>
    </row>
    <row r="88" spans="1:2" ht="15" customHeight="1" x14ac:dyDescent="0.25">
      <c r="A88" s="284" t="s">
        <v>301</v>
      </c>
      <c r="B88" s="285" t="s">
        <v>302</v>
      </c>
    </row>
    <row r="89" spans="1:2" ht="15" customHeight="1" x14ac:dyDescent="0.25">
      <c r="A89" s="284" t="s">
        <v>303</v>
      </c>
      <c r="B89" s="285" t="s">
        <v>304</v>
      </c>
    </row>
    <row r="90" spans="1:2" ht="15" customHeight="1" x14ac:dyDescent="0.25">
      <c r="A90" s="284" t="s">
        <v>305</v>
      </c>
      <c r="B90" s="285" t="s">
        <v>306</v>
      </c>
    </row>
    <row r="91" spans="1:2" ht="15" customHeight="1" x14ac:dyDescent="0.25">
      <c r="A91" s="284" t="s">
        <v>307</v>
      </c>
      <c r="B91" s="285" t="s">
        <v>308</v>
      </c>
    </row>
    <row r="92" spans="1:2" ht="15" customHeight="1" x14ac:dyDescent="0.25">
      <c r="A92" s="284" t="s">
        <v>309</v>
      </c>
      <c r="B92" s="285" t="s">
        <v>310</v>
      </c>
    </row>
    <row r="93" spans="1:2" ht="15" customHeight="1" x14ac:dyDescent="0.25">
      <c r="A93" s="284" t="s">
        <v>311</v>
      </c>
      <c r="B93" s="285" t="s">
        <v>312</v>
      </c>
    </row>
    <row r="94" spans="1:2" ht="15" customHeight="1" x14ac:dyDescent="0.25">
      <c r="A94" s="284" t="s">
        <v>313</v>
      </c>
      <c r="B94" s="285" t="s">
        <v>314</v>
      </c>
    </row>
    <row r="95" spans="1:2" ht="15" customHeight="1" x14ac:dyDescent="0.25">
      <c r="A95" s="284" t="s">
        <v>315</v>
      </c>
      <c r="B95" s="285" t="s">
        <v>316</v>
      </c>
    </row>
    <row r="96" spans="1:2" ht="15" customHeight="1" x14ac:dyDescent="0.25">
      <c r="A96" s="284" t="s">
        <v>317</v>
      </c>
      <c r="B96" s="285" t="s">
        <v>318</v>
      </c>
    </row>
    <row r="97" spans="1:2" ht="15" customHeight="1" x14ac:dyDescent="0.25">
      <c r="A97" s="338"/>
      <c r="B97" s="339"/>
    </row>
    <row r="98" spans="1:2" ht="15" customHeight="1" x14ac:dyDescent="0.25">
      <c r="A98" s="336" t="s">
        <v>10</v>
      </c>
      <c r="B98" s="337"/>
    </row>
    <row r="99" spans="1:2" ht="15" customHeight="1" x14ac:dyDescent="0.25">
      <c r="A99" s="284" t="s">
        <v>319</v>
      </c>
      <c r="B99" s="285" t="s">
        <v>320</v>
      </c>
    </row>
    <row r="100" spans="1:2" ht="15" customHeight="1" x14ac:dyDescent="0.25">
      <c r="A100" s="284" t="s">
        <v>321</v>
      </c>
      <c r="B100" s="285" t="s">
        <v>322</v>
      </c>
    </row>
    <row r="101" spans="1:2" ht="15" customHeight="1" x14ac:dyDescent="0.25">
      <c r="A101" s="284" t="s">
        <v>323</v>
      </c>
      <c r="B101" s="285" t="s">
        <v>324</v>
      </c>
    </row>
    <row r="102" spans="1:2" ht="15" customHeight="1" x14ac:dyDescent="0.25">
      <c r="A102" s="284" t="s">
        <v>325</v>
      </c>
      <c r="B102" s="285" t="s">
        <v>326</v>
      </c>
    </row>
    <row r="103" spans="1:2" ht="15" customHeight="1" x14ac:dyDescent="0.25">
      <c r="A103" s="284" t="s">
        <v>327</v>
      </c>
      <c r="B103" s="285" t="s">
        <v>328</v>
      </c>
    </row>
    <row r="104" spans="1:2" ht="15" customHeight="1" x14ac:dyDescent="0.25">
      <c r="A104" s="284" t="s">
        <v>329</v>
      </c>
      <c r="B104" s="285" t="s">
        <v>330</v>
      </c>
    </row>
    <row r="105" spans="1:2" ht="15" customHeight="1" x14ac:dyDescent="0.25">
      <c r="A105" s="284" t="s">
        <v>331</v>
      </c>
      <c r="B105" s="285" t="s">
        <v>332</v>
      </c>
    </row>
    <row r="106" spans="1:2" ht="15" customHeight="1" thickBot="1" x14ac:dyDescent="0.3">
      <c r="A106" s="286" t="s">
        <v>333</v>
      </c>
      <c r="B106" s="287" t="s">
        <v>334</v>
      </c>
    </row>
  </sheetData>
  <mergeCells count="15">
    <mergeCell ref="A98:B98"/>
    <mergeCell ref="A97:B97"/>
    <mergeCell ref="A8:B8"/>
    <mergeCell ref="A9:B9"/>
    <mergeCell ref="A10:B10"/>
    <mergeCell ref="A76:B76"/>
    <mergeCell ref="A75:B75"/>
    <mergeCell ref="A87:B87"/>
    <mergeCell ref="A86:B86"/>
    <mergeCell ref="A7:B7"/>
    <mergeCell ref="A2:B2"/>
    <mergeCell ref="A3:B3"/>
    <mergeCell ref="A4:B4"/>
    <mergeCell ref="A6:B6"/>
    <mergeCell ref="A5:B5"/>
  </mergeCells>
  <pageMargins left="1" right="0.05" top="0.15" bottom="0.15" header="0.05" footer="0.05"/>
  <pageSetup paperSize="17" orientation="portrait" r:id="rId1"/>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zoomScale="50" zoomScaleNormal="50" workbookViewId="0">
      <selection activeCell="A2" sqref="A2"/>
    </sheetView>
  </sheetViews>
  <sheetFormatPr defaultColWidth="0" defaultRowHeight="15" zeroHeight="1" x14ac:dyDescent="0.25"/>
  <cols>
    <col min="1" max="1" width="40.7109375" customWidth="1"/>
    <col min="2" max="2" width="20.7109375" customWidth="1"/>
    <col min="3" max="3" width="50.7109375" customWidth="1"/>
    <col min="4" max="14" width="30.7109375" customWidth="1"/>
    <col min="15" max="15" width="40.7109375" customWidth="1"/>
    <col min="16" max="16" width="9.140625" customWidth="1"/>
    <col min="17" max="16384" width="9.140625" hidden="1"/>
  </cols>
  <sheetData>
    <row r="1" spans="1:15" x14ac:dyDescent="0.25">
      <c r="A1" t="s">
        <v>395</v>
      </c>
    </row>
    <row r="2" spans="1:15" ht="42.75" customHeight="1" x14ac:dyDescent="0.3">
      <c r="A2" s="39" t="s">
        <v>34</v>
      </c>
      <c r="B2" s="6"/>
      <c r="C2" s="346" t="s">
        <v>169</v>
      </c>
      <c r="D2" s="346"/>
      <c r="E2" s="346"/>
      <c r="F2" s="346"/>
      <c r="G2" s="346"/>
      <c r="H2" s="346"/>
      <c r="I2" s="346" t="s">
        <v>90</v>
      </c>
      <c r="J2" s="346"/>
      <c r="K2" s="346"/>
      <c r="L2" s="346"/>
      <c r="M2" s="346"/>
    </row>
    <row r="3" spans="1:15" s="249" customFormat="1" ht="76.349999999999994" customHeight="1" x14ac:dyDescent="0.35">
      <c r="A3" s="168" t="s">
        <v>74</v>
      </c>
      <c r="B3" s="247" t="s">
        <v>29</v>
      </c>
      <c r="C3" s="168" t="s">
        <v>72</v>
      </c>
      <c r="D3" s="248" t="s">
        <v>157</v>
      </c>
      <c r="E3" s="248" t="s">
        <v>158</v>
      </c>
      <c r="F3" s="248" t="s">
        <v>159</v>
      </c>
      <c r="G3" s="248" t="s">
        <v>160</v>
      </c>
      <c r="H3" s="248" t="s">
        <v>161</v>
      </c>
      <c r="I3" s="248" t="s">
        <v>170</v>
      </c>
      <c r="J3" s="248" t="s">
        <v>171</v>
      </c>
      <c r="K3" s="248" t="s">
        <v>172</v>
      </c>
      <c r="L3" s="248" t="s">
        <v>174</v>
      </c>
      <c r="M3" s="248" t="s">
        <v>173</v>
      </c>
      <c r="N3" s="168" t="s">
        <v>73</v>
      </c>
      <c r="O3" s="168" t="s">
        <v>162</v>
      </c>
    </row>
    <row r="4" spans="1:15" s="44" customFormat="1" ht="18.75" x14ac:dyDescent="0.3">
      <c r="A4" s="169" t="s">
        <v>35</v>
      </c>
      <c r="B4" s="72"/>
      <c r="C4" s="41"/>
      <c r="D4" s="41"/>
      <c r="E4" s="41"/>
      <c r="F4" s="41"/>
      <c r="G4" s="41"/>
      <c r="H4" s="41"/>
      <c r="I4" s="41"/>
      <c r="J4" s="41"/>
      <c r="K4" s="41"/>
      <c r="L4" s="41"/>
      <c r="M4" s="41"/>
      <c r="N4" s="41"/>
      <c r="O4" s="73">
        <f t="shared" ref="O4:O9" si="0">SUM(I4:M4)</f>
        <v>0</v>
      </c>
    </row>
    <row r="5" spans="1:15" s="44" customFormat="1" ht="18.75" x14ac:dyDescent="0.3">
      <c r="A5" s="40" t="s">
        <v>36</v>
      </c>
      <c r="B5" s="41"/>
      <c r="C5" s="42"/>
      <c r="D5" s="42"/>
      <c r="E5" s="42"/>
      <c r="F5" s="42"/>
      <c r="G5" s="42"/>
      <c r="H5" s="42"/>
      <c r="I5" s="45"/>
      <c r="J5" s="45"/>
      <c r="K5" s="45"/>
      <c r="L5" s="45"/>
      <c r="M5" s="45"/>
      <c r="N5" s="45"/>
      <c r="O5" s="43">
        <f t="shared" si="0"/>
        <v>0</v>
      </c>
    </row>
    <row r="6" spans="1:15" s="44" customFormat="1" ht="18.75" x14ac:dyDescent="0.3">
      <c r="A6" s="170" t="s">
        <v>37</v>
      </c>
      <c r="B6" s="41"/>
      <c r="C6" s="45"/>
      <c r="D6" s="45"/>
      <c r="E6" s="45"/>
      <c r="F6" s="45"/>
      <c r="G6" s="45"/>
      <c r="H6" s="45"/>
      <c r="I6" s="45"/>
      <c r="J6" s="45"/>
      <c r="K6" s="45"/>
      <c r="L6" s="45"/>
      <c r="M6" s="45"/>
      <c r="N6" s="45"/>
      <c r="O6" s="43">
        <f t="shared" si="0"/>
        <v>0</v>
      </c>
    </row>
    <row r="7" spans="1:15" s="44" customFormat="1" ht="20.25" x14ac:dyDescent="0.3">
      <c r="A7" s="40" t="s">
        <v>38</v>
      </c>
      <c r="B7" s="41"/>
      <c r="C7" s="42"/>
      <c r="D7" s="42"/>
      <c r="E7" s="42"/>
      <c r="F7" s="42"/>
      <c r="G7" s="42"/>
      <c r="H7" s="42"/>
      <c r="I7" s="42"/>
      <c r="J7" s="42"/>
      <c r="K7" s="42"/>
      <c r="L7" s="106"/>
      <c r="M7" s="42"/>
      <c r="N7" s="42"/>
      <c r="O7" s="43">
        <f t="shared" si="0"/>
        <v>0</v>
      </c>
    </row>
    <row r="8" spans="1:15" s="44" customFormat="1" ht="18.75" x14ac:dyDescent="0.3">
      <c r="A8" s="170" t="s">
        <v>39</v>
      </c>
      <c r="B8" s="41"/>
      <c r="C8" s="45"/>
      <c r="D8" s="45"/>
      <c r="E8" s="45"/>
      <c r="F8" s="45"/>
      <c r="G8" s="45"/>
      <c r="H8" s="45"/>
      <c r="I8" s="45"/>
      <c r="J8" s="45"/>
      <c r="K8" s="45"/>
      <c r="L8" s="45"/>
      <c r="M8" s="45"/>
      <c r="N8" s="45"/>
      <c r="O8" s="43">
        <f t="shared" si="0"/>
        <v>0</v>
      </c>
    </row>
    <row r="9" spans="1:15" s="44" customFormat="1" ht="18.75" x14ac:dyDescent="0.3">
      <c r="A9" s="46" t="s">
        <v>1</v>
      </c>
      <c r="B9" s="47"/>
      <c r="C9" s="48"/>
      <c r="D9" s="42"/>
      <c r="E9" s="42"/>
      <c r="F9" s="42"/>
      <c r="G9" s="42"/>
      <c r="H9" s="42"/>
      <c r="I9" s="48"/>
      <c r="J9" s="48"/>
      <c r="K9" s="48"/>
      <c r="L9" s="48"/>
      <c r="M9" s="48"/>
      <c r="N9" s="48"/>
      <c r="O9" s="49">
        <f t="shared" si="0"/>
        <v>0</v>
      </c>
    </row>
    <row r="10" spans="1:15" x14ac:dyDescent="0.25"/>
    <row r="11" spans="1:15" x14ac:dyDescent="0.25">
      <c r="A11" t="s">
        <v>89</v>
      </c>
    </row>
  </sheetData>
  <mergeCells count="2">
    <mergeCell ref="C2:H2"/>
    <mergeCell ref="I2:M2"/>
  </mergeCells>
  <pageMargins left="0.05" right="0.05" top="0.75" bottom="0.75" header="0.3" footer="0.3"/>
  <pageSetup paperSize="17" scale="43" orientation="landscape" r:id="rId1"/>
  <headerFooter>
    <oddHeader>&amp;C&amp;"Arial,Bold"&amp;18Calculating Energy Conservation Goals for FY 2024 to FY 2028</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87"/>
  <sheetViews>
    <sheetView topLeftCell="A2" zoomScale="40" zoomScaleNormal="40" workbookViewId="0">
      <selection activeCell="A2" sqref="A2"/>
    </sheetView>
  </sheetViews>
  <sheetFormatPr defaultColWidth="0" defaultRowHeight="23.25" zeroHeight="1" x14ac:dyDescent="0.35"/>
  <cols>
    <col min="1" max="1" width="110.7109375" style="107" customWidth="1"/>
    <col min="2" max="2" width="55.140625" style="184" customWidth="1"/>
    <col min="3" max="3" width="40.7109375" style="108" customWidth="1"/>
    <col min="4" max="4" width="65.7109375" style="107" customWidth="1"/>
    <col min="5" max="5" width="40.7109375" style="107" customWidth="1"/>
    <col min="6" max="6" width="65.7109375" style="107" customWidth="1"/>
    <col min="7" max="7" width="40.7109375" style="107" customWidth="1"/>
    <col min="8" max="8" width="65.7109375" style="107" customWidth="1"/>
    <col min="9" max="9" width="40.7109375" style="107" customWidth="1"/>
    <col min="10" max="10" width="65.7109375" style="107" customWidth="1"/>
    <col min="11" max="11" width="40.7109375" style="107" customWidth="1"/>
    <col min="12" max="12" width="65.7109375" style="107" customWidth="1"/>
    <col min="13" max="13" width="65.7109375" style="109" customWidth="1"/>
    <col min="14" max="14" width="35.42578125" style="107" customWidth="1"/>
    <col min="15" max="15" width="34.5703125" style="110" customWidth="1"/>
    <col min="16" max="16" width="37.140625" style="110" customWidth="1"/>
    <col min="17" max="16381" width="20.140625" style="107" customWidth="1"/>
    <col min="16382" max="16384" width="36.42578125" style="107" customWidth="1"/>
  </cols>
  <sheetData>
    <row r="1" spans="1:25" x14ac:dyDescent="0.35">
      <c r="A1" s="107" t="s">
        <v>396</v>
      </c>
    </row>
    <row r="2" spans="1:25" ht="62.1" customHeight="1" thickBot="1" x14ac:dyDescent="0.4">
      <c r="A2" s="111" t="s">
        <v>22</v>
      </c>
      <c r="B2" s="185"/>
      <c r="C2" s="112"/>
      <c r="D2" s="113"/>
      <c r="E2" s="113"/>
      <c r="F2" s="113"/>
      <c r="G2" s="113"/>
      <c r="H2" s="113"/>
      <c r="I2" s="113"/>
      <c r="J2" s="113"/>
      <c r="K2" s="113"/>
      <c r="L2" s="113"/>
      <c r="M2" s="114"/>
      <c r="N2" s="113"/>
      <c r="O2" s="115"/>
      <c r="P2" s="115"/>
    </row>
    <row r="3" spans="1:25" s="199" customFormat="1" ht="32.1" customHeight="1" thickBot="1" x14ac:dyDescent="0.4">
      <c r="A3" s="196"/>
      <c r="B3" s="190"/>
      <c r="C3" s="239" t="s">
        <v>163</v>
      </c>
      <c r="D3" s="240"/>
      <c r="E3" s="241" t="s">
        <v>164</v>
      </c>
      <c r="F3" s="240"/>
      <c r="G3" s="241" t="s">
        <v>165</v>
      </c>
      <c r="H3" s="240"/>
      <c r="I3" s="241" t="s">
        <v>166</v>
      </c>
      <c r="J3" s="240"/>
      <c r="K3" s="242" t="s">
        <v>167</v>
      </c>
      <c r="L3" s="243"/>
      <c r="M3" s="244" t="s">
        <v>168</v>
      </c>
      <c r="N3" s="197"/>
      <c r="O3" s="198"/>
      <c r="P3" s="198"/>
      <c r="Q3" s="347"/>
      <c r="R3" s="347"/>
      <c r="S3" s="347"/>
      <c r="T3" s="347"/>
      <c r="U3" s="347"/>
      <c r="V3" s="347"/>
      <c r="W3" s="347"/>
      <c r="X3" s="347"/>
      <c r="Y3" s="347"/>
    </row>
    <row r="4" spans="1:25" s="121" customFormat="1" ht="73.349999999999994" customHeight="1" thickBot="1" x14ac:dyDescent="0.4">
      <c r="A4" s="270" t="s">
        <v>76</v>
      </c>
      <c r="B4" s="271" t="s">
        <v>66</v>
      </c>
      <c r="C4" s="272" t="s">
        <v>19</v>
      </c>
      <c r="D4" s="273" t="s">
        <v>2</v>
      </c>
      <c r="E4" s="273" t="s">
        <v>108</v>
      </c>
      <c r="F4" s="273" t="s">
        <v>107</v>
      </c>
      <c r="G4" s="273" t="s">
        <v>106</v>
      </c>
      <c r="H4" s="273" t="s">
        <v>105</v>
      </c>
      <c r="I4" s="273" t="s">
        <v>104</v>
      </c>
      <c r="J4" s="273" t="s">
        <v>99</v>
      </c>
      <c r="K4" s="273" t="s">
        <v>98</v>
      </c>
      <c r="L4" s="273" t="s">
        <v>94</v>
      </c>
      <c r="M4" s="274" t="s">
        <v>75</v>
      </c>
      <c r="N4" s="273" t="s">
        <v>40</v>
      </c>
      <c r="O4" s="273" t="s">
        <v>42</v>
      </c>
      <c r="P4" s="275" t="s">
        <v>43</v>
      </c>
      <c r="Q4" s="351"/>
      <c r="R4" s="351"/>
      <c r="S4" s="351"/>
      <c r="T4" s="351"/>
      <c r="U4" s="351"/>
      <c r="V4" s="351"/>
      <c r="W4" s="351"/>
      <c r="X4" s="351"/>
      <c r="Y4" s="351"/>
    </row>
    <row r="5" spans="1:25" s="125" customFormat="1" ht="44.1" customHeight="1" x14ac:dyDescent="0.25">
      <c r="A5" s="276" t="s">
        <v>368</v>
      </c>
      <c r="B5" s="192">
        <v>30</v>
      </c>
      <c r="C5" s="122">
        <v>1000000</v>
      </c>
      <c r="D5" s="123">
        <f>+(C5/N5)/(($B$54*O5/100)+($B$55*P5/100))</f>
        <v>911660.13310237951</v>
      </c>
      <c r="E5" s="122">
        <v>1000000</v>
      </c>
      <c r="F5" s="123">
        <f>+(E5/N5)/(($B$54*O5/100)+($B$55*P5/100))</f>
        <v>911660.13310237951</v>
      </c>
      <c r="G5" s="122">
        <v>1000000</v>
      </c>
      <c r="H5" s="123">
        <f>+(G5/N5)/(($B$54*O5/100)+($B$55*P5/100))</f>
        <v>911660.13310237951</v>
      </c>
      <c r="I5" s="122">
        <v>1000000</v>
      </c>
      <c r="J5" s="123">
        <f>+(I5/N5)/(($B$54*O5/100)+($B$55*P5/100))</f>
        <v>911660.13310237951</v>
      </c>
      <c r="K5" s="122">
        <v>1000000</v>
      </c>
      <c r="L5" s="123">
        <f>+(K5/N5)/(($B$54*O5/100)+($B$55*P5/100))</f>
        <v>911660.13310237951</v>
      </c>
      <c r="M5" s="124">
        <f>+(D5*5)+(F5*4)+(H5*3)+(J5*2)+L5</f>
        <v>13674901.996535692</v>
      </c>
      <c r="N5" s="218">
        <v>7</v>
      </c>
      <c r="O5" s="192">
        <v>100</v>
      </c>
      <c r="P5" s="277">
        <f>100-O5</f>
        <v>0</v>
      </c>
      <c r="Q5" s="352"/>
      <c r="R5" s="352"/>
      <c r="S5" s="352"/>
      <c r="T5" s="352"/>
      <c r="U5" s="352"/>
      <c r="V5" s="352"/>
      <c r="W5" s="352"/>
      <c r="X5" s="352"/>
      <c r="Y5" s="352"/>
    </row>
    <row r="6" spans="1:25" s="125" customFormat="1" ht="26.45" customHeight="1" x14ac:dyDescent="0.25">
      <c r="A6" s="278" t="s">
        <v>369</v>
      </c>
      <c r="B6" s="193">
        <v>30</v>
      </c>
      <c r="C6" s="126">
        <v>10000</v>
      </c>
      <c r="D6" s="123">
        <f>+(C6/N6)/(($B$54*O6/100)+($B$55*P6/100))</f>
        <v>9116.601331023794</v>
      </c>
      <c r="E6" s="126">
        <v>20000</v>
      </c>
      <c r="F6" s="123">
        <f>+(E6/N6)/(($B$54*O6/100)+($B$55*P6/100))</f>
        <v>18233.202662047588</v>
      </c>
      <c r="G6" s="126">
        <v>30000</v>
      </c>
      <c r="H6" s="123">
        <f>+(G6/N6)/(($B$54*O6/100)+($B$55*P6/100))</f>
        <v>27349.803993071378</v>
      </c>
      <c r="I6" s="126">
        <v>30000</v>
      </c>
      <c r="J6" s="123">
        <f>+(I6/N6)/(($B$54*O6/100)+($B$55*P6/100))</f>
        <v>27349.803993071378</v>
      </c>
      <c r="K6" s="126">
        <v>30000</v>
      </c>
      <c r="L6" s="123">
        <f>+(K6/N6)/(($B$54*O6/100)+($B$55*P6/100))</f>
        <v>27349.803993071378</v>
      </c>
      <c r="M6" s="124">
        <f>+(D6*5)+(F6*4)+(H6*3)+(J6*2)+L6</f>
        <v>282614.64126173756</v>
      </c>
      <c r="N6" s="202">
        <v>7</v>
      </c>
      <c r="O6" s="193">
        <v>100</v>
      </c>
      <c r="P6" s="147">
        <f>100-O6</f>
        <v>0</v>
      </c>
      <c r="Q6" s="352"/>
      <c r="R6" s="352"/>
      <c r="S6" s="352"/>
      <c r="T6" s="352"/>
      <c r="U6" s="352"/>
      <c r="V6" s="352"/>
      <c r="W6" s="352"/>
      <c r="X6" s="352"/>
      <c r="Y6" s="352"/>
    </row>
    <row r="7" spans="1:25" s="125" customFormat="1" ht="28.35" customHeight="1" x14ac:dyDescent="0.25">
      <c r="A7" s="278" t="s">
        <v>370</v>
      </c>
      <c r="B7" s="193">
        <v>10</v>
      </c>
      <c r="C7" s="126">
        <v>50000</v>
      </c>
      <c r="D7" s="123">
        <f>+(C7/N7)/(($B$54*O7/100)+($B$55*P7/100))</f>
        <v>63816.209317166555</v>
      </c>
      <c r="E7" s="126">
        <v>50000</v>
      </c>
      <c r="F7" s="123">
        <f>+(E7/N7)/(($B$54*O7/100)+($B$55*P7/100))</f>
        <v>63816.209317166555</v>
      </c>
      <c r="G7" s="126">
        <v>50000</v>
      </c>
      <c r="H7" s="123">
        <f>+(G7/N7)/(($B$54*O7/100)+($B$55*P7/100))</f>
        <v>63816.209317166555</v>
      </c>
      <c r="I7" s="126">
        <v>50000</v>
      </c>
      <c r="J7" s="123">
        <f>+(I7/N7)/(($B$54*O7/100)+($B$55*P7/100))</f>
        <v>63816.209317166555</v>
      </c>
      <c r="K7" s="126">
        <v>50000</v>
      </c>
      <c r="L7" s="123">
        <f>+(K7/N7)/(($B$54*O7/100)+($B$55*P7/100))</f>
        <v>63816.209317166555</v>
      </c>
      <c r="M7" s="124">
        <f>+(D7*5)+(F7*4)+(H7*3)+(J7*2)+L7</f>
        <v>957243.13975749828</v>
      </c>
      <c r="N7" s="202">
        <v>5</v>
      </c>
      <c r="O7" s="193">
        <v>100</v>
      </c>
      <c r="P7" s="147">
        <f>100-O7</f>
        <v>0</v>
      </c>
      <c r="Q7" s="352"/>
      <c r="R7" s="352"/>
      <c r="S7" s="352"/>
      <c r="T7" s="352"/>
      <c r="U7" s="352"/>
      <c r="V7" s="352"/>
      <c r="W7" s="352"/>
      <c r="X7" s="352"/>
      <c r="Y7" s="352"/>
    </row>
    <row r="8" spans="1:25" s="125" customFormat="1" ht="26.1" customHeight="1" x14ac:dyDescent="0.25">
      <c r="A8" s="279" t="s">
        <v>47</v>
      </c>
      <c r="B8" s="195"/>
      <c r="C8" s="140">
        <v>0</v>
      </c>
      <c r="D8" s="141">
        <f>+(C8/N8)/(($B$54*O8/100)+($B$55*P8/100))</f>
        <v>0</v>
      </c>
      <c r="E8" s="140">
        <v>0</v>
      </c>
      <c r="F8" s="141">
        <f>+(E8/N8)/(($B$54*O8/100)+($B$55*P8/100))</f>
        <v>0</v>
      </c>
      <c r="G8" s="140">
        <v>0</v>
      </c>
      <c r="H8" s="141">
        <f>+(G8/N8)/(($B$54*O8/100)+($B$55*P8/100))</f>
        <v>0</v>
      </c>
      <c r="I8" s="140">
        <v>0</v>
      </c>
      <c r="J8" s="141">
        <f>+(I8/N8)/(($B$54*O8/100)+($B$55*P8/100))</f>
        <v>0</v>
      </c>
      <c r="K8" s="140">
        <v>0</v>
      </c>
      <c r="L8" s="141">
        <f>+(K8/N8)/(($B$54*O8/100)+($B$55*P8/100))</f>
        <v>0</v>
      </c>
      <c r="M8" s="142">
        <f>+(D8*5)+(F8*4)+(H8*3)+(J8*2)+L8</f>
        <v>0</v>
      </c>
      <c r="N8" s="280">
        <v>1E-3</v>
      </c>
      <c r="O8" s="195"/>
      <c r="P8" s="281">
        <f>100-O8</f>
        <v>100</v>
      </c>
      <c r="Q8" s="352"/>
      <c r="R8" s="352"/>
      <c r="S8" s="352"/>
      <c r="T8" s="352"/>
      <c r="U8" s="352"/>
      <c r="V8" s="352"/>
      <c r="W8" s="352"/>
      <c r="X8" s="352"/>
      <c r="Y8" s="352"/>
    </row>
    <row r="9" spans="1:25" s="121" customFormat="1" ht="26.1" customHeight="1" thickBot="1" x14ac:dyDescent="0.4">
      <c r="A9" s="129"/>
      <c r="B9" s="189"/>
      <c r="C9" s="131"/>
      <c r="D9" s="132"/>
      <c r="E9" s="131"/>
      <c r="F9" s="132"/>
      <c r="G9" s="131"/>
      <c r="H9" s="132"/>
      <c r="I9" s="131"/>
      <c r="J9" s="132"/>
      <c r="K9" s="133"/>
      <c r="L9" s="134"/>
      <c r="M9" s="132"/>
      <c r="N9" s="135"/>
      <c r="O9" s="130"/>
      <c r="P9" s="136"/>
      <c r="Q9" s="351"/>
      <c r="R9" s="351"/>
      <c r="S9" s="351"/>
      <c r="T9" s="351"/>
      <c r="U9" s="351"/>
      <c r="V9" s="351"/>
      <c r="W9" s="351"/>
      <c r="X9" s="351"/>
      <c r="Y9" s="351"/>
    </row>
    <row r="10" spans="1:25" s="199" customFormat="1" ht="32.1" customHeight="1" thickBot="1" x14ac:dyDescent="0.4">
      <c r="A10" s="196"/>
      <c r="B10" s="190"/>
      <c r="C10" s="239" t="s">
        <v>163</v>
      </c>
      <c r="D10" s="240"/>
      <c r="E10" s="241" t="s">
        <v>164</v>
      </c>
      <c r="F10" s="240"/>
      <c r="G10" s="241" t="s">
        <v>165</v>
      </c>
      <c r="H10" s="240"/>
      <c r="I10" s="241" t="s">
        <v>166</v>
      </c>
      <c r="J10" s="240"/>
      <c r="K10" s="242" t="s">
        <v>167</v>
      </c>
      <c r="L10" s="243"/>
      <c r="M10" s="244" t="s">
        <v>168</v>
      </c>
      <c r="N10" s="197"/>
      <c r="O10" s="198"/>
      <c r="P10" s="198"/>
      <c r="Q10" s="347"/>
      <c r="R10" s="347"/>
      <c r="S10" s="347"/>
      <c r="T10" s="347"/>
      <c r="U10" s="347"/>
      <c r="V10" s="347"/>
      <c r="W10" s="347"/>
      <c r="X10" s="347"/>
      <c r="Y10" s="347"/>
    </row>
    <row r="11" spans="1:25" s="138" customFormat="1" ht="72.599999999999994" customHeight="1" thickBot="1" x14ac:dyDescent="0.4">
      <c r="A11" s="270" t="s">
        <v>81</v>
      </c>
      <c r="B11" s="271" t="s">
        <v>66</v>
      </c>
      <c r="C11" s="272" t="s">
        <v>19</v>
      </c>
      <c r="D11" s="273" t="s">
        <v>2</v>
      </c>
      <c r="E11" s="273" t="s">
        <v>108</v>
      </c>
      <c r="F11" s="273" t="s">
        <v>107</v>
      </c>
      <c r="G11" s="273" t="s">
        <v>106</v>
      </c>
      <c r="H11" s="273" t="s">
        <v>105</v>
      </c>
      <c r="I11" s="273" t="s">
        <v>104</v>
      </c>
      <c r="J11" s="273" t="s">
        <v>99</v>
      </c>
      <c r="K11" s="273" t="s">
        <v>98</v>
      </c>
      <c r="L11" s="273" t="s">
        <v>95</v>
      </c>
      <c r="M11" s="274" t="s">
        <v>3</v>
      </c>
      <c r="N11" s="273" t="s">
        <v>40</v>
      </c>
      <c r="O11" s="273" t="s">
        <v>42</v>
      </c>
      <c r="P11" s="275" t="s">
        <v>43</v>
      </c>
    </row>
    <row r="12" spans="1:25" s="139" customFormat="1" ht="29.1" customHeight="1" x14ac:dyDescent="0.25">
      <c r="A12" s="282" t="s">
        <v>371</v>
      </c>
      <c r="B12" s="192">
        <v>30</v>
      </c>
      <c r="C12" s="126">
        <v>0</v>
      </c>
      <c r="D12" s="123">
        <f t="shared" ref="D12:D27" si="0">+(C12/N12)/(($B$54*O12/100)+($B$55*P12/100))</f>
        <v>0</v>
      </c>
      <c r="E12" s="126">
        <v>0</v>
      </c>
      <c r="F12" s="123">
        <f t="shared" ref="F12:F27" si="1">+(E12/N12)/(($B$54*O12/100)+($B$55*P12/100))</f>
        <v>0</v>
      </c>
      <c r="G12" s="126">
        <v>0</v>
      </c>
      <c r="H12" s="123">
        <f t="shared" ref="H12:H27" si="2">+(G12/N12)/(($B$54*O12/100)+($B$55*P12/100))</f>
        <v>0</v>
      </c>
      <c r="I12" s="126">
        <v>0</v>
      </c>
      <c r="J12" s="123">
        <f t="shared" ref="J12:J27" si="3">+(I12/N12)/(($B$54*O12/100)+($B$55*P12/100))</f>
        <v>0</v>
      </c>
      <c r="K12" s="126">
        <v>0</v>
      </c>
      <c r="L12" s="123">
        <f t="shared" ref="L12:L27" si="4">+(K12/N12)/(($B$54*O12/100)+($B$55*P12/100))</f>
        <v>0</v>
      </c>
      <c r="M12" s="124">
        <f>+(D12*5)+(F12*4)+(H12*3)+(J12*2)+L12</f>
        <v>0</v>
      </c>
      <c r="N12" s="202">
        <v>15</v>
      </c>
      <c r="O12" s="193">
        <v>5</v>
      </c>
      <c r="P12" s="147">
        <f>100-O12</f>
        <v>95</v>
      </c>
    </row>
    <row r="13" spans="1:25" s="139" customFormat="1" ht="26.45" customHeight="1" x14ac:dyDescent="0.25">
      <c r="A13" s="282" t="s">
        <v>372</v>
      </c>
      <c r="B13" s="193">
        <v>15</v>
      </c>
      <c r="C13" s="126">
        <v>100000</v>
      </c>
      <c r="D13" s="123">
        <f t="shared" si="0"/>
        <v>221349.56386388681</v>
      </c>
      <c r="E13" s="126">
        <v>100000</v>
      </c>
      <c r="F13" s="123">
        <f t="shared" si="1"/>
        <v>221349.56386388681</v>
      </c>
      <c r="G13" s="126">
        <v>100000</v>
      </c>
      <c r="H13" s="123">
        <f t="shared" si="2"/>
        <v>221349.56386388681</v>
      </c>
      <c r="I13" s="126">
        <v>100000</v>
      </c>
      <c r="J13" s="123">
        <f t="shared" si="3"/>
        <v>221349.56386388681</v>
      </c>
      <c r="K13" s="126">
        <v>100000</v>
      </c>
      <c r="L13" s="123">
        <f t="shared" si="4"/>
        <v>221349.56386388681</v>
      </c>
      <c r="M13" s="124">
        <f t="shared" ref="M13:M27" si="5">+(D13*5)+(F13*4)+(H13*3)+(J13*2)+L13</f>
        <v>3320243.4579583025</v>
      </c>
      <c r="N13" s="202">
        <v>10</v>
      </c>
      <c r="O13" s="193">
        <v>5</v>
      </c>
      <c r="P13" s="147">
        <f t="shared" ref="P13:P27" si="6">100-O13</f>
        <v>95</v>
      </c>
    </row>
    <row r="14" spans="1:25" s="139" customFormat="1" ht="28.35" customHeight="1" x14ac:dyDescent="0.25">
      <c r="A14" s="282" t="s">
        <v>373</v>
      </c>
      <c r="B14" s="193">
        <v>10</v>
      </c>
      <c r="C14" s="126">
        <v>0</v>
      </c>
      <c r="D14" s="123">
        <f t="shared" si="0"/>
        <v>0</v>
      </c>
      <c r="E14" s="126">
        <v>0</v>
      </c>
      <c r="F14" s="123">
        <f t="shared" si="1"/>
        <v>0</v>
      </c>
      <c r="G14" s="126">
        <v>0</v>
      </c>
      <c r="H14" s="123">
        <f t="shared" si="2"/>
        <v>0</v>
      </c>
      <c r="I14" s="126">
        <v>0</v>
      </c>
      <c r="J14" s="123">
        <f t="shared" si="3"/>
        <v>0</v>
      </c>
      <c r="K14" s="126">
        <v>0</v>
      </c>
      <c r="L14" s="123">
        <f t="shared" si="4"/>
        <v>0</v>
      </c>
      <c r="M14" s="124">
        <f t="shared" si="5"/>
        <v>0</v>
      </c>
      <c r="N14" s="202">
        <v>5</v>
      </c>
      <c r="O14" s="193">
        <v>5</v>
      </c>
      <c r="P14" s="147">
        <f t="shared" si="6"/>
        <v>95</v>
      </c>
    </row>
    <row r="15" spans="1:25" s="139" customFormat="1" ht="29.1" customHeight="1" x14ac:dyDescent="0.25">
      <c r="A15" s="282" t="s">
        <v>374</v>
      </c>
      <c r="B15" s="193">
        <v>25</v>
      </c>
      <c r="C15" s="126">
        <v>250000</v>
      </c>
      <c r="D15" s="123">
        <f t="shared" si="0"/>
        <v>45583.006655118974</v>
      </c>
      <c r="E15" s="126">
        <v>1500000</v>
      </c>
      <c r="F15" s="123">
        <f t="shared" si="1"/>
        <v>273498.03993071383</v>
      </c>
      <c r="G15" s="126">
        <v>1500000</v>
      </c>
      <c r="H15" s="123">
        <f t="shared" si="2"/>
        <v>273498.03993071383</v>
      </c>
      <c r="I15" s="126">
        <v>1500000</v>
      </c>
      <c r="J15" s="123">
        <f t="shared" si="3"/>
        <v>273498.03993071383</v>
      </c>
      <c r="K15" s="126">
        <v>1500000</v>
      </c>
      <c r="L15" s="123">
        <f t="shared" si="4"/>
        <v>273498.03993071383</v>
      </c>
      <c r="M15" s="124">
        <f t="shared" si="5"/>
        <v>2962895.4325827332</v>
      </c>
      <c r="N15" s="202">
        <v>35</v>
      </c>
      <c r="O15" s="193">
        <v>100</v>
      </c>
      <c r="P15" s="147">
        <f t="shared" si="6"/>
        <v>0</v>
      </c>
    </row>
    <row r="16" spans="1:25" s="139" customFormat="1" ht="26.45" customHeight="1" x14ac:dyDescent="0.25">
      <c r="A16" s="282" t="s">
        <v>375</v>
      </c>
      <c r="B16" s="193">
        <v>20</v>
      </c>
      <c r="C16" s="126">
        <v>0</v>
      </c>
      <c r="D16" s="123">
        <f t="shared" si="0"/>
        <v>0</v>
      </c>
      <c r="E16" s="126">
        <v>0</v>
      </c>
      <c r="F16" s="123">
        <f t="shared" si="1"/>
        <v>0</v>
      </c>
      <c r="G16" s="126">
        <v>0</v>
      </c>
      <c r="H16" s="123">
        <f t="shared" si="2"/>
        <v>0</v>
      </c>
      <c r="I16" s="126">
        <v>0</v>
      </c>
      <c r="J16" s="123">
        <f t="shared" si="3"/>
        <v>0</v>
      </c>
      <c r="K16" s="126">
        <v>0</v>
      </c>
      <c r="L16" s="123">
        <f t="shared" si="4"/>
        <v>0</v>
      </c>
      <c r="M16" s="124">
        <f t="shared" si="5"/>
        <v>0</v>
      </c>
      <c r="N16" s="202">
        <v>8</v>
      </c>
      <c r="O16" s="193">
        <v>20</v>
      </c>
      <c r="P16" s="147">
        <f t="shared" si="6"/>
        <v>80</v>
      </c>
    </row>
    <row r="17" spans="1:29" s="139" customFormat="1" ht="32.1" customHeight="1" x14ac:dyDescent="0.25">
      <c r="A17" s="282" t="s">
        <v>376</v>
      </c>
      <c r="B17" s="193">
        <v>15</v>
      </c>
      <c r="C17" s="126">
        <v>0</v>
      </c>
      <c r="D17" s="123">
        <f t="shared" si="0"/>
        <v>0</v>
      </c>
      <c r="E17" s="126">
        <v>0</v>
      </c>
      <c r="F17" s="123">
        <f t="shared" si="1"/>
        <v>0</v>
      </c>
      <c r="G17" s="126">
        <v>0</v>
      </c>
      <c r="H17" s="123">
        <f t="shared" si="2"/>
        <v>0</v>
      </c>
      <c r="I17" s="126">
        <v>0</v>
      </c>
      <c r="J17" s="123">
        <f t="shared" si="3"/>
        <v>0</v>
      </c>
      <c r="K17" s="126">
        <v>0</v>
      </c>
      <c r="L17" s="123">
        <f t="shared" si="4"/>
        <v>0</v>
      </c>
      <c r="M17" s="124">
        <f t="shared" si="5"/>
        <v>0</v>
      </c>
      <c r="N17" s="202">
        <v>7.5</v>
      </c>
      <c r="O17" s="193">
        <v>50</v>
      </c>
      <c r="P17" s="147">
        <f t="shared" si="6"/>
        <v>50</v>
      </c>
    </row>
    <row r="18" spans="1:29" s="139" customFormat="1" ht="28.35" customHeight="1" x14ac:dyDescent="0.25">
      <c r="A18" s="282" t="s">
        <v>377</v>
      </c>
      <c r="B18" s="193">
        <v>35</v>
      </c>
      <c r="C18" s="126">
        <v>1000000</v>
      </c>
      <c r="D18" s="123">
        <f t="shared" si="0"/>
        <v>136049.00757350813</v>
      </c>
      <c r="E18" s="126">
        <v>750000</v>
      </c>
      <c r="F18" s="123">
        <f t="shared" si="1"/>
        <v>102036.75568013109</v>
      </c>
      <c r="G18" s="126">
        <v>750000</v>
      </c>
      <c r="H18" s="123">
        <f t="shared" si="2"/>
        <v>102036.75568013109</v>
      </c>
      <c r="I18" s="126">
        <v>750000</v>
      </c>
      <c r="J18" s="123">
        <f t="shared" si="3"/>
        <v>102036.75568013109</v>
      </c>
      <c r="K18" s="126">
        <v>750000</v>
      </c>
      <c r="L18" s="123">
        <f t="shared" si="4"/>
        <v>102036.75568013109</v>
      </c>
      <c r="M18" s="124">
        <f t="shared" si="5"/>
        <v>1700612.5946688515</v>
      </c>
      <c r="N18" s="202">
        <v>75</v>
      </c>
      <c r="O18" s="193">
        <v>50</v>
      </c>
      <c r="P18" s="147">
        <f t="shared" si="6"/>
        <v>50</v>
      </c>
    </row>
    <row r="19" spans="1:29" s="139" customFormat="1" ht="29.1" customHeight="1" x14ac:dyDescent="0.25">
      <c r="A19" s="282" t="s">
        <v>378</v>
      </c>
      <c r="B19" s="193">
        <v>25</v>
      </c>
      <c r="C19" s="126">
        <v>0</v>
      </c>
      <c r="D19" s="123">
        <f t="shared" si="0"/>
        <v>0</v>
      </c>
      <c r="E19" s="126">
        <v>0</v>
      </c>
      <c r="F19" s="123">
        <f t="shared" si="1"/>
        <v>0</v>
      </c>
      <c r="G19" s="126">
        <v>0</v>
      </c>
      <c r="H19" s="123">
        <f t="shared" si="2"/>
        <v>0</v>
      </c>
      <c r="I19" s="126">
        <v>0</v>
      </c>
      <c r="J19" s="123">
        <f t="shared" si="3"/>
        <v>0</v>
      </c>
      <c r="K19" s="126">
        <v>0</v>
      </c>
      <c r="L19" s="123">
        <f t="shared" si="4"/>
        <v>0</v>
      </c>
      <c r="M19" s="124">
        <f t="shared" si="5"/>
        <v>0</v>
      </c>
      <c r="N19" s="202">
        <v>30</v>
      </c>
      <c r="O19" s="193">
        <v>50</v>
      </c>
      <c r="P19" s="147">
        <f t="shared" si="6"/>
        <v>50</v>
      </c>
    </row>
    <row r="20" spans="1:29" s="139" customFormat="1" ht="26.45" customHeight="1" x14ac:dyDescent="0.25">
      <c r="A20" s="282" t="s">
        <v>379</v>
      </c>
      <c r="B20" s="193">
        <v>10</v>
      </c>
      <c r="C20" s="126">
        <v>50000</v>
      </c>
      <c r="D20" s="123">
        <f t="shared" si="0"/>
        <v>87847.787193303593</v>
      </c>
      <c r="E20" s="126">
        <v>50000</v>
      </c>
      <c r="F20" s="123">
        <f t="shared" si="1"/>
        <v>87847.787193303593</v>
      </c>
      <c r="G20" s="126">
        <v>50000</v>
      </c>
      <c r="H20" s="123">
        <f t="shared" si="2"/>
        <v>87847.787193303593</v>
      </c>
      <c r="I20" s="126">
        <v>50000</v>
      </c>
      <c r="J20" s="123">
        <f t="shared" si="3"/>
        <v>87847.787193303593</v>
      </c>
      <c r="K20" s="126">
        <v>50000</v>
      </c>
      <c r="L20" s="123">
        <f t="shared" si="4"/>
        <v>87847.787193303593</v>
      </c>
      <c r="M20" s="124">
        <f t="shared" si="5"/>
        <v>1317716.807899554</v>
      </c>
      <c r="N20" s="202">
        <v>10</v>
      </c>
      <c r="O20" s="193">
        <v>15</v>
      </c>
      <c r="P20" s="147">
        <f t="shared" si="6"/>
        <v>85</v>
      </c>
    </row>
    <row r="21" spans="1:29" s="139" customFormat="1" ht="29.45" customHeight="1" x14ac:dyDescent="0.25">
      <c r="A21" s="282" t="s">
        <v>380</v>
      </c>
      <c r="B21" s="193">
        <v>25</v>
      </c>
      <c r="C21" s="126">
        <v>0</v>
      </c>
      <c r="D21" s="123">
        <f t="shared" si="0"/>
        <v>0</v>
      </c>
      <c r="E21" s="126">
        <v>0</v>
      </c>
      <c r="F21" s="123">
        <f t="shared" si="1"/>
        <v>0</v>
      </c>
      <c r="G21" s="126">
        <v>0</v>
      </c>
      <c r="H21" s="123">
        <f t="shared" si="2"/>
        <v>0</v>
      </c>
      <c r="I21" s="126">
        <v>0</v>
      </c>
      <c r="J21" s="123">
        <f t="shared" si="3"/>
        <v>0</v>
      </c>
      <c r="K21" s="126">
        <v>0</v>
      </c>
      <c r="L21" s="123">
        <f t="shared" si="4"/>
        <v>0</v>
      </c>
      <c r="M21" s="124">
        <f t="shared" si="5"/>
        <v>0</v>
      </c>
      <c r="N21" s="202">
        <v>100</v>
      </c>
      <c r="O21" s="193">
        <v>100</v>
      </c>
      <c r="P21" s="147">
        <f t="shared" si="6"/>
        <v>0</v>
      </c>
    </row>
    <row r="22" spans="1:29" s="139" customFormat="1" ht="28.35" customHeight="1" x14ac:dyDescent="0.25">
      <c r="A22" s="282" t="s">
        <v>381</v>
      </c>
      <c r="B22" s="193">
        <v>20</v>
      </c>
      <c r="C22" s="126">
        <v>25000</v>
      </c>
      <c r="D22" s="123">
        <f t="shared" si="0"/>
        <v>15954.052329291639</v>
      </c>
      <c r="E22" s="126">
        <v>25000</v>
      </c>
      <c r="F22" s="123">
        <f t="shared" si="1"/>
        <v>15954.052329291639</v>
      </c>
      <c r="G22" s="126">
        <v>25000</v>
      </c>
      <c r="H22" s="123">
        <f t="shared" si="2"/>
        <v>15954.052329291639</v>
      </c>
      <c r="I22" s="126">
        <v>25000</v>
      </c>
      <c r="J22" s="123">
        <f t="shared" si="3"/>
        <v>15954.052329291639</v>
      </c>
      <c r="K22" s="126">
        <v>25000</v>
      </c>
      <c r="L22" s="123">
        <f t="shared" si="4"/>
        <v>15954.052329291639</v>
      </c>
      <c r="M22" s="124">
        <f t="shared" si="5"/>
        <v>239310.78493937457</v>
      </c>
      <c r="N22" s="202">
        <v>10</v>
      </c>
      <c r="O22" s="193">
        <v>100</v>
      </c>
      <c r="P22" s="147">
        <f t="shared" si="6"/>
        <v>0</v>
      </c>
    </row>
    <row r="23" spans="1:29" s="139" customFormat="1" ht="29.1" customHeight="1" x14ac:dyDescent="0.25">
      <c r="A23" s="282" t="s">
        <v>382</v>
      </c>
      <c r="B23" s="193">
        <v>10</v>
      </c>
      <c r="C23" s="126">
        <v>0</v>
      </c>
      <c r="D23" s="123">
        <f t="shared" si="0"/>
        <v>0</v>
      </c>
      <c r="E23" s="126">
        <v>0</v>
      </c>
      <c r="F23" s="123">
        <f t="shared" si="1"/>
        <v>0</v>
      </c>
      <c r="G23" s="126">
        <v>0</v>
      </c>
      <c r="H23" s="123">
        <f t="shared" si="2"/>
        <v>0</v>
      </c>
      <c r="I23" s="126">
        <v>0</v>
      </c>
      <c r="J23" s="123">
        <f t="shared" si="3"/>
        <v>0</v>
      </c>
      <c r="K23" s="126">
        <v>0</v>
      </c>
      <c r="L23" s="123">
        <f t="shared" si="4"/>
        <v>0</v>
      </c>
      <c r="M23" s="124">
        <f t="shared" si="5"/>
        <v>0</v>
      </c>
      <c r="N23" s="202">
        <v>5</v>
      </c>
      <c r="O23" s="193">
        <v>75</v>
      </c>
      <c r="P23" s="147">
        <f t="shared" si="6"/>
        <v>25</v>
      </c>
    </row>
    <row r="24" spans="1:29" s="139" customFormat="1" ht="26.45" customHeight="1" x14ac:dyDescent="0.25">
      <c r="A24" s="282" t="s">
        <v>383</v>
      </c>
      <c r="B24" s="193">
        <v>15</v>
      </c>
      <c r="C24" s="126">
        <v>0</v>
      </c>
      <c r="D24" s="123">
        <f t="shared" si="0"/>
        <v>0</v>
      </c>
      <c r="E24" s="126">
        <v>0</v>
      </c>
      <c r="F24" s="123">
        <f t="shared" si="1"/>
        <v>0</v>
      </c>
      <c r="G24" s="126">
        <v>0</v>
      </c>
      <c r="H24" s="123">
        <f t="shared" si="2"/>
        <v>0</v>
      </c>
      <c r="I24" s="126">
        <v>0</v>
      </c>
      <c r="J24" s="123">
        <f t="shared" si="3"/>
        <v>0</v>
      </c>
      <c r="K24" s="126">
        <v>0</v>
      </c>
      <c r="L24" s="123">
        <f t="shared" si="4"/>
        <v>0</v>
      </c>
      <c r="M24" s="124">
        <f t="shared" si="5"/>
        <v>0</v>
      </c>
      <c r="N24" s="202">
        <v>5</v>
      </c>
      <c r="O24" s="193">
        <v>50</v>
      </c>
      <c r="P24" s="147">
        <f t="shared" si="6"/>
        <v>50</v>
      </c>
    </row>
    <row r="25" spans="1:29" s="139" customFormat="1" ht="26.45" customHeight="1" x14ac:dyDescent="0.25">
      <c r="A25" s="282" t="s">
        <v>384</v>
      </c>
      <c r="B25" s="193">
        <v>20</v>
      </c>
      <c r="C25" s="126">
        <v>0</v>
      </c>
      <c r="D25" s="123">
        <f t="shared" si="0"/>
        <v>0</v>
      </c>
      <c r="E25" s="126">
        <v>0</v>
      </c>
      <c r="F25" s="123">
        <f t="shared" si="1"/>
        <v>0</v>
      </c>
      <c r="G25" s="126">
        <v>0</v>
      </c>
      <c r="H25" s="123">
        <f t="shared" si="2"/>
        <v>0</v>
      </c>
      <c r="I25" s="126">
        <v>0</v>
      </c>
      <c r="J25" s="123">
        <f t="shared" si="3"/>
        <v>0</v>
      </c>
      <c r="K25" s="126">
        <v>0</v>
      </c>
      <c r="L25" s="123">
        <f t="shared" si="4"/>
        <v>0</v>
      </c>
      <c r="M25" s="124">
        <f t="shared" si="5"/>
        <v>0</v>
      </c>
      <c r="N25" s="202">
        <v>5</v>
      </c>
      <c r="O25" s="193">
        <v>50</v>
      </c>
      <c r="P25" s="147">
        <f t="shared" si="6"/>
        <v>50</v>
      </c>
    </row>
    <row r="26" spans="1:29" s="139" customFormat="1" ht="26.45" customHeight="1" x14ac:dyDescent="0.25">
      <c r="A26" s="282" t="s">
        <v>385</v>
      </c>
      <c r="B26" s="193">
        <v>10</v>
      </c>
      <c r="C26" s="126">
        <v>0</v>
      </c>
      <c r="D26" s="123">
        <f t="shared" si="0"/>
        <v>0</v>
      </c>
      <c r="E26" s="126">
        <v>0</v>
      </c>
      <c r="F26" s="123">
        <f t="shared" si="1"/>
        <v>0</v>
      </c>
      <c r="G26" s="126">
        <v>0</v>
      </c>
      <c r="H26" s="123">
        <f t="shared" si="2"/>
        <v>0</v>
      </c>
      <c r="I26" s="126">
        <v>0</v>
      </c>
      <c r="J26" s="123">
        <f t="shared" si="3"/>
        <v>0</v>
      </c>
      <c r="K26" s="126">
        <v>0</v>
      </c>
      <c r="L26" s="123">
        <f t="shared" si="4"/>
        <v>0</v>
      </c>
      <c r="M26" s="124">
        <f>+(D26*5)+(F26*4)+(H26*3)+(J26*2)+L26</f>
        <v>0</v>
      </c>
      <c r="N26" s="202">
        <v>7</v>
      </c>
      <c r="O26" s="193">
        <v>100</v>
      </c>
      <c r="P26" s="147">
        <f>100-O26</f>
        <v>0</v>
      </c>
    </row>
    <row r="27" spans="1:29" s="139" customFormat="1" ht="30" customHeight="1" x14ac:dyDescent="0.25">
      <c r="A27" s="279" t="s">
        <v>47</v>
      </c>
      <c r="B27" s="195"/>
      <c r="C27" s="140">
        <v>0</v>
      </c>
      <c r="D27" s="141">
        <f t="shared" si="0"/>
        <v>0</v>
      </c>
      <c r="E27" s="140">
        <v>0</v>
      </c>
      <c r="F27" s="141">
        <f t="shared" si="1"/>
        <v>0</v>
      </c>
      <c r="G27" s="140">
        <v>0</v>
      </c>
      <c r="H27" s="141">
        <f t="shared" si="2"/>
        <v>0</v>
      </c>
      <c r="I27" s="140">
        <v>0</v>
      </c>
      <c r="J27" s="141">
        <f t="shared" si="3"/>
        <v>0</v>
      </c>
      <c r="K27" s="140">
        <v>0</v>
      </c>
      <c r="L27" s="141">
        <f t="shared" si="4"/>
        <v>0</v>
      </c>
      <c r="M27" s="142">
        <f t="shared" si="5"/>
        <v>0</v>
      </c>
      <c r="N27" s="280">
        <v>1E-3</v>
      </c>
      <c r="O27" s="283"/>
      <c r="P27" s="281">
        <f t="shared" si="6"/>
        <v>100</v>
      </c>
    </row>
    <row r="28" spans="1:29" ht="23.45" customHeight="1" thickBot="1" x14ac:dyDescent="0.4">
      <c r="A28" s="129"/>
      <c r="B28" s="189"/>
      <c r="C28" s="131"/>
      <c r="D28" s="132"/>
      <c r="E28" s="131"/>
      <c r="F28" s="132"/>
      <c r="G28" s="131"/>
      <c r="H28" s="132"/>
      <c r="I28" s="131"/>
      <c r="J28" s="132"/>
      <c r="K28" s="133"/>
      <c r="L28" s="134"/>
      <c r="M28" s="143"/>
      <c r="N28" s="135"/>
      <c r="O28" s="137"/>
      <c r="P28" s="136"/>
    </row>
    <row r="29" spans="1:29" s="199" customFormat="1" ht="32.1" customHeight="1" thickBot="1" x14ac:dyDescent="0.4">
      <c r="A29" s="196"/>
      <c r="B29" s="190"/>
      <c r="C29" s="239" t="s">
        <v>163</v>
      </c>
      <c r="D29" s="240"/>
      <c r="E29" s="241" t="s">
        <v>164</v>
      </c>
      <c r="F29" s="240"/>
      <c r="G29" s="241" t="s">
        <v>165</v>
      </c>
      <c r="H29" s="240"/>
      <c r="I29" s="241" t="s">
        <v>166</v>
      </c>
      <c r="J29" s="240"/>
      <c r="K29" s="242" t="s">
        <v>167</v>
      </c>
      <c r="L29" s="243"/>
      <c r="M29" s="244" t="s">
        <v>168</v>
      </c>
      <c r="N29" s="197"/>
      <c r="O29" s="198"/>
      <c r="P29" s="198"/>
      <c r="Q29" s="347"/>
      <c r="R29" s="347"/>
      <c r="S29" s="347"/>
      <c r="T29" s="347"/>
      <c r="U29" s="347"/>
      <c r="V29" s="347"/>
      <c r="W29" s="347"/>
      <c r="X29" s="347"/>
      <c r="Y29" s="347"/>
      <c r="Z29" s="347"/>
      <c r="AA29" s="347"/>
      <c r="AB29" s="347"/>
      <c r="AC29" s="347"/>
    </row>
    <row r="30" spans="1:29" s="138" customFormat="1" ht="71.099999999999994" customHeight="1" thickBot="1" x14ac:dyDescent="0.4">
      <c r="A30" s="116" t="s">
        <v>9</v>
      </c>
      <c r="B30" s="149" t="s">
        <v>20</v>
      </c>
      <c r="C30" s="118" t="s">
        <v>19</v>
      </c>
      <c r="D30" s="117" t="s">
        <v>2</v>
      </c>
      <c r="E30" s="117" t="s">
        <v>109</v>
      </c>
      <c r="F30" s="117" t="s">
        <v>110</v>
      </c>
      <c r="G30" s="117" t="s">
        <v>103</v>
      </c>
      <c r="H30" s="117" t="s">
        <v>102</v>
      </c>
      <c r="I30" s="117" t="s">
        <v>101</v>
      </c>
      <c r="J30" s="117" t="s">
        <v>100</v>
      </c>
      <c r="K30" s="117" t="s">
        <v>97</v>
      </c>
      <c r="L30" s="117" t="s">
        <v>96</v>
      </c>
      <c r="M30" s="119" t="s">
        <v>3</v>
      </c>
      <c r="N30" s="117" t="s">
        <v>40</v>
      </c>
      <c r="O30" s="117" t="s">
        <v>42</v>
      </c>
      <c r="P30" s="120" t="s">
        <v>43</v>
      </c>
      <c r="Q30" s="348"/>
      <c r="R30" s="348"/>
      <c r="S30" s="348"/>
      <c r="T30" s="348"/>
      <c r="U30" s="348"/>
      <c r="V30" s="348"/>
      <c r="W30" s="348"/>
      <c r="X30" s="348"/>
      <c r="Y30" s="348"/>
      <c r="Z30" s="348"/>
      <c r="AA30" s="348"/>
      <c r="AB30" s="348"/>
      <c r="AC30" s="348"/>
    </row>
    <row r="31" spans="1:29" s="139" customFormat="1" ht="42.6" customHeight="1" x14ac:dyDescent="0.25">
      <c r="A31" s="246" t="s">
        <v>386</v>
      </c>
      <c r="B31" s="192">
        <v>15</v>
      </c>
      <c r="C31" s="126">
        <v>50000</v>
      </c>
      <c r="D31" s="123">
        <f>+(C31/N31)/(($B$54*O31/100)+($B$55*P31/100))</f>
        <v>34012.251893377033</v>
      </c>
      <c r="E31" s="126">
        <v>75000</v>
      </c>
      <c r="F31" s="123">
        <f>+(E31/N31)/(($B$54*O31/100)+($B$55*P31/100))</f>
        <v>51018.377840065543</v>
      </c>
      <c r="G31" s="126">
        <v>75000</v>
      </c>
      <c r="H31" s="123">
        <f>+(G31/N31)/(($B$54*O31/100)+($B$55*P31/100))</f>
        <v>51018.377840065543</v>
      </c>
      <c r="I31" s="126">
        <v>75000</v>
      </c>
      <c r="J31" s="123">
        <f>+(I31/N31)/(($B$54*O31/100)+($B$55*P31/100))</f>
        <v>51018.377840065543</v>
      </c>
      <c r="K31" s="126">
        <v>100000</v>
      </c>
      <c r="L31" s="123">
        <f>+(K31/N31)/(($B$54*O31/100)+($B$55*P31/100))</f>
        <v>68024.503786754067</v>
      </c>
      <c r="M31" s="124">
        <f>+(D31*5)+(F31*4)+(H31*3)+(J31*2)+L31</f>
        <v>697251.16381422919</v>
      </c>
      <c r="N31" s="202">
        <v>15</v>
      </c>
      <c r="O31" s="193">
        <v>50</v>
      </c>
      <c r="P31" s="127">
        <f>100-O31</f>
        <v>50</v>
      </c>
      <c r="Q31" s="349"/>
      <c r="R31" s="349"/>
      <c r="S31" s="349"/>
      <c r="T31" s="349"/>
      <c r="U31" s="349"/>
      <c r="V31" s="349"/>
      <c r="W31" s="349"/>
      <c r="X31" s="349"/>
      <c r="Y31" s="349"/>
      <c r="Z31" s="349"/>
      <c r="AA31" s="349"/>
      <c r="AB31" s="349"/>
      <c r="AC31" s="349"/>
    </row>
    <row r="32" spans="1:29" s="139" customFormat="1" ht="47.1" customHeight="1" x14ac:dyDescent="0.25">
      <c r="A32" s="246" t="s">
        <v>387</v>
      </c>
      <c r="B32" s="193">
        <v>15</v>
      </c>
      <c r="C32" s="126"/>
      <c r="D32" s="123">
        <f>+(C32/N32)/(($B$54*O32/100)+($B$55*P32/100))</f>
        <v>0</v>
      </c>
      <c r="E32" s="126">
        <v>0</v>
      </c>
      <c r="F32" s="123">
        <f>+(E32/N32)/(($B$54*O32/100)+($B$55*P32/100))</f>
        <v>0</v>
      </c>
      <c r="G32" s="126">
        <v>0</v>
      </c>
      <c r="H32" s="123">
        <f>+(G32/N32)/(($B$54*O32/100)+($B$55*P32/100))</f>
        <v>0</v>
      </c>
      <c r="I32" s="126">
        <v>0</v>
      </c>
      <c r="J32" s="123">
        <f>+(I32/N32)/(($B$54*O32/100)+($B$55*P32/100))</f>
        <v>0</v>
      </c>
      <c r="K32" s="126">
        <v>0</v>
      </c>
      <c r="L32" s="123">
        <f>+(K32/N32)/(($B$54*O32/100)+($B$55*P32/100))</f>
        <v>0</v>
      </c>
      <c r="M32" s="124">
        <f>+(D32*5)+(F32*4)+(H32*3)+(J32*2)+L32</f>
        <v>0</v>
      </c>
      <c r="N32" s="202">
        <v>15</v>
      </c>
      <c r="O32" s="193">
        <v>50</v>
      </c>
      <c r="P32" s="127">
        <f>100-O32</f>
        <v>50</v>
      </c>
      <c r="Q32" s="349"/>
      <c r="R32" s="349"/>
      <c r="S32" s="349"/>
      <c r="T32" s="349"/>
      <c r="U32" s="349"/>
      <c r="V32" s="349"/>
      <c r="W32" s="349"/>
      <c r="X32" s="349"/>
      <c r="Y32" s="349"/>
      <c r="Z32" s="349"/>
      <c r="AA32" s="349"/>
      <c r="AB32" s="349"/>
      <c r="AC32" s="349"/>
    </row>
    <row r="33" spans="1:29" s="139" customFormat="1" ht="65.099999999999994" customHeight="1" x14ac:dyDescent="0.25">
      <c r="A33" s="245" t="s">
        <v>28</v>
      </c>
      <c r="B33" s="193">
        <v>10</v>
      </c>
      <c r="C33" s="126">
        <v>0</v>
      </c>
      <c r="D33" s="123">
        <f>+(C33/N33)/(($B$54*O33/100)+($B$55*P33/100))</f>
        <v>0</v>
      </c>
      <c r="E33" s="126">
        <v>10000</v>
      </c>
      <c r="F33" s="123">
        <f>+(E33/N33)/(($B$54*O33/100)+($B$55*P33/100))</f>
        <v>34012.251893377033</v>
      </c>
      <c r="G33" s="126">
        <v>10000</v>
      </c>
      <c r="H33" s="123">
        <f>+(G33/N33)/(($B$54*O33/100)+($B$55*P33/100))</f>
        <v>34012.251893377033</v>
      </c>
      <c r="I33" s="126">
        <v>10000</v>
      </c>
      <c r="J33" s="123">
        <f>+(I33/N33)/(($B$54*O33/100)+($B$55*P33/100))</f>
        <v>34012.251893377033</v>
      </c>
      <c r="K33" s="126">
        <v>10000</v>
      </c>
      <c r="L33" s="123">
        <f>+(K33/N33)/(($B$54*O33/100)+($B$55*P33/100))</f>
        <v>34012.251893377033</v>
      </c>
      <c r="M33" s="124">
        <f>+(D33*5)+(F33*4)+(H33*3)+(J33*2)+L33</f>
        <v>340122.51893377036</v>
      </c>
      <c r="N33" s="202">
        <v>3</v>
      </c>
      <c r="O33" s="193">
        <v>50</v>
      </c>
      <c r="P33" s="127">
        <f>100-O33</f>
        <v>50</v>
      </c>
      <c r="Q33" s="349"/>
      <c r="R33" s="349"/>
      <c r="S33" s="349"/>
      <c r="T33" s="349"/>
      <c r="U33" s="349"/>
      <c r="V33" s="349"/>
      <c r="W33" s="349"/>
      <c r="X33" s="349"/>
      <c r="Y33" s="349"/>
      <c r="Z33" s="349"/>
      <c r="AA33" s="349"/>
      <c r="AB33" s="349"/>
      <c r="AC33" s="349"/>
    </row>
    <row r="34" spans="1:29" s="139" customFormat="1" ht="35.450000000000003" customHeight="1" x14ac:dyDescent="0.25">
      <c r="A34" s="245" t="s">
        <v>388</v>
      </c>
      <c r="B34" s="193">
        <v>15</v>
      </c>
      <c r="C34" s="126">
        <v>0</v>
      </c>
      <c r="D34" s="123">
        <f>+(C34/N34)/(($B$54*O34/100)+($B$55*P34/100))</f>
        <v>0</v>
      </c>
      <c r="E34" s="126">
        <v>0</v>
      </c>
      <c r="F34" s="123">
        <f>+(E34/N34)/(($B$54*O34/100)+($B$55*P34/100))</f>
        <v>0</v>
      </c>
      <c r="G34" s="126">
        <v>0</v>
      </c>
      <c r="H34" s="123">
        <f>+(G34/N34)/(($B$54*O34/100)+($B$55*P34/100))</f>
        <v>0</v>
      </c>
      <c r="I34" s="126">
        <v>0</v>
      </c>
      <c r="J34" s="123">
        <f>+(I34/N34)/(($B$54*O34/100)+($B$55*P34/100))</f>
        <v>0</v>
      </c>
      <c r="K34" s="126">
        <v>0</v>
      </c>
      <c r="L34" s="123">
        <f>+(K34/N34)/(($B$54*O34/100)+($B$55*P34/100))</f>
        <v>0</v>
      </c>
      <c r="M34" s="124">
        <f>+(D34*5)+(F34*4)+(H34*3)+(J34*2)+L34</f>
        <v>0</v>
      </c>
      <c r="N34" s="202">
        <v>7</v>
      </c>
      <c r="O34" s="193">
        <v>100</v>
      </c>
      <c r="P34" s="127">
        <f>100-O34</f>
        <v>0</v>
      </c>
      <c r="Q34" s="349"/>
      <c r="R34" s="349"/>
      <c r="S34" s="349"/>
      <c r="T34" s="349"/>
      <c r="U34" s="349"/>
      <c r="V34" s="349"/>
      <c r="W34" s="349"/>
      <c r="X34" s="349"/>
      <c r="Y34" s="349"/>
      <c r="Z34" s="349"/>
      <c r="AA34" s="349"/>
      <c r="AB34" s="349"/>
      <c r="AC34" s="349"/>
    </row>
    <row r="35" spans="1:29" s="139" customFormat="1" ht="39" customHeight="1" thickBot="1" x14ac:dyDescent="0.3">
      <c r="A35" s="172" t="s">
        <v>47</v>
      </c>
      <c r="B35" s="195"/>
      <c r="C35" s="140">
        <v>0</v>
      </c>
      <c r="D35" s="141">
        <f>+(C35/N35)/(($B$54*O35/100)+($B$55*P35/100))</f>
        <v>0</v>
      </c>
      <c r="E35" s="140">
        <v>0</v>
      </c>
      <c r="F35" s="141">
        <f>+(E35/N35)/(($B$54*O35/100)+($B$55*P35/100))</f>
        <v>0</v>
      </c>
      <c r="G35" s="140">
        <v>0</v>
      </c>
      <c r="H35" s="141">
        <f>+(G35/N35)/(($B$54*O35/100)+($B$55*P35/100))</f>
        <v>0</v>
      </c>
      <c r="I35" s="140">
        <v>0</v>
      </c>
      <c r="J35" s="141">
        <f>+(I35/N35)/(($B$54*O35/100)+($B$55*P35/100))</f>
        <v>0</v>
      </c>
      <c r="K35" s="140"/>
      <c r="L35" s="141">
        <f>+(K35/N35)/(($B$54*O35/100)+($B$55*P35/100))</f>
        <v>0</v>
      </c>
      <c r="M35" s="142">
        <f>+(D35*5)+(F35*4)+(H35*3)+(J35*2)+L35</f>
        <v>0</v>
      </c>
      <c r="N35" s="203">
        <v>1E-3</v>
      </c>
      <c r="O35" s="204"/>
      <c r="P35" s="128">
        <f>100-O35</f>
        <v>100</v>
      </c>
      <c r="Q35" s="349"/>
      <c r="R35" s="349"/>
      <c r="S35" s="349"/>
      <c r="T35" s="349"/>
      <c r="U35" s="349"/>
      <c r="V35" s="349"/>
      <c r="W35" s="349"/>
      <c r="X35" s="349"/>
      <c r="Y35" s="349"/>
      <c r="Z35" s="349"/>
      <c r="AA35" s="349"/>
      <c r="AB35" s="349"/>
      <c r="AC35" s="349"/>
    </row>
    <row r="36" spans="1:29" ht="30.6" customHeight="1" thickBot="1" x14ac:dyDescent="0.4">
      <c r="A36" s="129"/>
      <c r="B36" s="189"/>
      <c r="C36" s="131"/>
      <c r="D36" s="132"/>
      <c r="E36" s="131"/>
      <c r="F36" s="132"/>
      <c r="G36" s="131"/>
      <c r="H36" s="132"/>
      <c r="I36" s="131"/>
      <c r="J36" s="132"/>
      <c r="K36" s="133"/>
      <c r="L36" s="134"/>
      <c r="M36" s="143"/>
      <c r="N36" s="144"/>
      <c r="O36" s="145"/>
      <c r="P36" s="146"/>
      <c r="Q36" s="350"/>
      <c r="R36" s="350"/>
      <c r="S36" s="350"/>
      <c r="T36" s="350"/>
      <c r="U36" s="350"/>
      <c r="V36" s="350"/>
      <c r="W36" s="350"/>
      <c r="X36" s="350"/>
      <c r="Y36" s="350"/>
      <c r="Z36" s="350"/>
      <c r="AA36" s="350"/>
      <c r="AB36" s="350"/>
      <c r="AC36" s="350"/>
    </row>
    <row r="37" spans="1:29" s="199" customFormat="1" ht="32.1" customHeight="1" thickBot="1" x14ac:dyDescent="0.4">
      <c r="A37" s="196"/>
      <c r="B37" s="190"/>
      <c r="C37" s="239" t="s">
        <v>163</v>
      </c>
      <c r="D37" s="240"/>
      <c r="E37" s="241" t="s">
        <v>164</v>
      </c>
      <c r="F37" s="240"/>
      <c r="G37" s="241" t="s">
        <v>165</v>
      </c>
      <c r="H37" s="240"/>
      <c r="I37" s="241" t="s">
        <v>166</v>
      </c>
      <c r="J37" s="240"/>
      <c r="K37" s="242" t="s">
        <v>167</v>
      </c>
      <c r="L37" s="243"/>
      <c r="M37" s="244" t="s">
        <v>168</v>
      </c>
      <c r="N37" s="197"/>
      <c r="O37" s="198"/>
      <c r="P37" s="198"/>
      <c r="Q37" s="347"/>
      <c r="R37" s="347"/>
      <c r="S37" s="347"/>
      <c r="T37" s="347"/>
      <c r="U37" s="347"/>
      <c r="V37" s="347"/>
      <c r="W37" s="347"/>
      <c r="X37" s="347"/>
      <c r="Y37" s="347"/>
      <c r="Z37" s="347"/>
      <c r="AA37" s="347"/>
      <c r="AB37" s="347"/>
      <c r="AC37" s="347"/>
    </row>
    <row r="38" spans="1:29" s="138" customFormat="1" ht="60" customHeight="1" thickBot="1" x14ac:dyDescent="0.4">
      <c r="A38" s="116" t="s">
        <v>10</v>
      </c>
      <c r="B38" s="149" t="s">
        <v>20</v>
      </c>
      <c r="C38" s="118" t="s">
        <v>19</v>
      </c>
      <c r="D38" s="117" t="s">
        <v>2</v>
      </c>
      <c r="E38" s="117" t="s">
        <v>109</v>
      </c>
      <c r="F38" s="117" t="s">
        <v>110</v>
      </c>
      <c r="G38" s="117" t="s">
        <v>103</v>
      </c>
      <c r="H38" s="117" t="s">
        <v>102</v>
      </c>
      <c r="I38" s="117" t="s">
        <v>101</v>
      </c>
      <c r="J38" s="117" t="s">
        <v>100</v>
      </c>
      <c r="K38" s="117" t="s">
        <v>97</v>
      </c>
      <c r="L38" s="117" t="s">
        <v>96</v>
      </c>
      <c r="M38" s="119" t="s">
        <v>3</v>
      </c>
      <c r="N38" s="117" t="s">
        <v>40</v>
      </c>
      <c r="O38" s="117" t="s">
        <v>42</v>
      </c>
      <c r="P38" s="120" t="s">
        <v>43</v>
      </c>
      <c r="Q38" s="348"/>
      <c r="R38" s="348"/>
      <c r="S38" s="348"/>
      <c r="T38" s="348"/>
      <c r="U38" s="348"/>
      <c r="V38" s="348"/>
      <c r="W38" s="348"/>
      <c r="X38" s="348"/>
      <c r="Y38" s="348"/>
      <c r="Z38" s="348"/>
      <c r="AA38" s="348"/>
      <c r="AB38" s="348"/>
      <c r="AC38" s="348"/>
    </row>
    <row r="39" spans="1:29" s="139" customFormat="1" ht="32.450000000000003" customHeight="1" x14ac:dyDescent="0.25">
      <c r="A39" s="171" t="s">
        <v>389</v>
      </c>
      <c r="B39" s="192">
        <v>30</v>
      </c>
      <c r="C39" s="126">
        <v>0</v>
      </c>
      <c r="D39" s="123">
        <f t="shared" ref="D39:D45" si="7">+(C39/N39)/(($B$54*O39/100)+($B$55*P39/100))</f>
        <v>0</v>
      </c>
      <c r="E39" s="126">
        <v>0</v>
      </c>
      <c r="F39" s="123">
        <f t="shared" ref="F39:F45" si="8">+(E39/N39)/(($B$54*O39/100)+($B$55*P39/100))</f>
        <v>0</v>
      </c>
      <c r="G39" s="126">
        <v>0</v>
      </c>
      <c r="H39" s="123">
        <f t="shared" ref="H39:H45" si="9">+(G39/N39)/(($B$54*O39/100)+($B$55*P39/100))</f>
        <v>0</v>
      </c>
      <c r="I39" s="126">
        <v>0</v>
      </c>
      <c r="J39" s="123">
        <f t="shared" ref="J39:J45" si="10">+(I39/N39)/(($B$54*O39/100)+($B$55*P39/100))</f>
        <v>0</v>
      </c>
      <c r="K39" s="126">
        <v>0</v>
      </c>
      <c r="L39" s="123">
        <f t="shared" ref="L39:L45" si="11">+(K39/N39)/(($B$54*O39/100)+($B$55*P39/100))</f>
        <v>0</v>
      </c>
      <c r="M39" s="124">
        <f t="shared" ref="M39:M45" si="12">+(D39*5)+(F39*4)+(H39*3)+(J39*2)+L39</f>
        <v>0</v>
      </c>
      <c r="N39" s="205">
        <v>80</v>
      </c>
      <c r="O39" s="206">
        <v>20</v>
      </c>
      <c r="P39" s="147">
        <f>100-O39</f>
        <v>80</v>
      </c>
      <c r="Q39" s="349"/>
      <c r="R39" s="349"/>
      <c r="S39" s="349"/>
      <c r="T39" s="349"/>
      <c r="U39" s="349"/>
      <c r="V39" s="349"/>
      <c r="W39" s="349"/>
      <c r="X39" s="349"/>
      <c r="Y39" s="349"/>
      <c r="Z39" s="349"/>
      <c r="AA39" s="349"/>
      <c r="AB39" s="349"/>
      <c r="AC39" s="349"/>
    </row>
    <row r="40" spans="1:29" s="139" customFormat="1" ht="33.6" customHeight="1" x14ac:dyDescent="0.25">
      <c r="A40" s="171" t="s">
        <v>390</v>
      </c>
      <c r="B40" s="193">
        <v>50</v>
      </c>
      <c r="C40" s="126">
        <v>0</v>
      </c>
      <c r="D40" s="123">
        <f t="shared" si="7"/>
        <v>0</v>
      </c>
      <c r="E40" s="126">
        <v>0</v>
      </c>
      <c r="F40" s="123">
        <f t="shared" si="8"/>
        <v>0</v>
      </c>
      <c r="G40" s="126">
        <v>0</v>
      </c>
      <c r="H40" s="123">
        <f t="shared" si="9"/>
        <v>0</v>
      </c>
      <c r="I40" s="126">
        <v>0</v>
      </c>
      <c r="J40" s="123">
        <f t="shared" si="10"/>
        <v>0</v>
      </c>
      <c r="K40" s="126">
        <v>0</v>
      </c>
      <c r="L40" s="123">
        <f t="shared" si="11"/>
        <v>0</v>
      </c>
      <c r="M40" s="124">
        <f t="shared" si="12"/>
        <v>0</v>
      </c>
      <c r="N40" s="205">
        <v>40</v>
      </c>
      <c r="O40" s="206">
        <v>20</v>
      </c>
      <c r="P40" s="147">
        <f t="shared" ref="P40:P45" si="13">100-O40</f>
        <v>80</v>
      </c>
      <c r="Q40" s="349"/>
      <c r="R40" s="349"/>
      <c r="S40" s="349"/>
      <c r="T40" s="349"/>
      <c r="U40" s="349"/>
      <c r="V40" s="349"/>
      <c r="W40" s="349"/>
      <c r="X40" s="349"/>
      <c r="Y40" s="349"/>
      <c r="Z40" s="349"/>
      <c r="AA40" s="349"/>
      <c r="AB40" s="349"/>
      <c r="AC40" s="349"/>
    </row>
    <row r="41" spans="1:29" s="139" customFormat="1" ht="27.6" customHeight="1" x14ac:dyDescent="0.25">
      <c r="A41" s="171" t="s">
        <v>391</v>
      </c>
      <c r="B41" s="193">
        <v>22</v>
      </c>
      <c r="C41" s="126">
        <v>1000000</v>
      </c>
      <c r="D41" s="123">
        <f t="shared" si="7"/>
        <v>79635.283144841917</v>
      </c>
      <c r="E41" s="126">
        <v>1000000</v>
      </c>
      <c r="F41" s="123">
        <f t="shared" si="8"/>
        <v>79635.283144841917</v>
      </c>
      <c r="G41" s="126">
        <v>1000000</v>
      </c>
      <c r="H41" s="123">
        <f t="shared" si="9"/>
        <v>79635.283144841917</v>
      </c>
      <c r="I41" s="126">
        <v>1000000</v>
      </c>
      <c r="J41" s="123">
        <f t="shared" si="10"/>
        <v>79635.283144841917</v>
      </c>
      <c r="K41" s="126">
        <v>1500000</v>
      </c>
      <c r="L41" s="123">
        <f t="shared" si="11"/>
        <v>119452.92471726288</v>
      </c>
      <c r="M41" s="124">
        <f t="shared" si="12"/>
        <v>1234346.8887450497</v>
      </c>
      <c r="N41" s="205">
        <v>200</v>
      </c>
      <c r="O41" s="206">
        <v>20</v>
      </c>
      <c r="P41" s="147">
        <f t="shared" si="13"/>
        <v>80</v>
      </c>
      <c r="Q41" s="349"/>
      <c r="R41" s="349"/>
      <c r="S41" s="349"/>
      <c r="T41" s="349"/>
      <c r="U41" s="349"/>
      <c r="V41" s="349"/>
      <c r="W41" s="349"/>
      <c r="X41" s="349"/>
      <c r="Y41" s="349"/>
      <c r="Z41" s="349"/>
      <c r="AA41" s="349"/>
      <c r="AB41" s="349"/>
      <c r="AC41" s="349"/>
    </row>
    <row r="42" spans="1:29" s="139" customFormat="1" ht="27.6" customHeight="1" x14ac:dyDescent="0.25">
      <c r="A42" s="171" t="s">
        <v>392</v>
      </c>
      <c r="B42" s="193">
        <v>32</v>
      </c>
      <c r="C42" s="126">
        <v>2000000</v>
      </c>
      <c r="D42" s="123">
        <f t="shared" si="7"/>
        <v>398176.41572420957</v>
      </c>
      <c r="E42" s="126">
        <v>2000000</v>
      </c>
      <c r="F42" s="123">
        <f t="shared" si="8"/>
        <v>398176.41572420957</v>
      </c>
      <c r="G42" s="126">
        <v>2000000</v>
      </c>
      <c r="H42" s="123">
        <f t="shared" si="9"/>
        <v>398176.41572420957</v>
      </c>
      <c r="I42" s="126">
        <v>2000000</v>
      </c>
      <c r="J42" s="123">
        <f t="shared" si="10"/>
        <v>398176.41572420957</v>
      </c>
      <c r="K42" s="126">
        <v>2000000</v>
      </c>
      <c r="L42" s="123">
        <f t="shared" si="11"/>
        <v>398176.41572420957</v>
      </c>
      <c r="M42" s="124">
        <f t="shared" si="12"/>
        <v>5972646.2358631436</v>
      </c>
      <c r="N42" s="205">
        <v>80</v>
      </c>
      <c r="O42" s="206">
        <v>20</v>
      </c>
      <c r="P42" s="147">
        <f t="shared" si="13"/>
        <v>80</v>
      </c>
      <c r="Q42" s="349"/>
      <c r="R42" s="349"/>
      <c r="S42" s="349"/>
      <c r="T42" s="349"/>
      <c r="U42" s="349"/>
      <c r="V42" s="349"/>
      <c r="W42" s="349"/>
      <c r="X42" s="349"/>
      <c r="Y42" s="349"/>
      <c r="Z42" s="349"/>
      <c r="AA42" s="349"/>
      <c r="AB42" s="349"/>
      <c r="AC42" s="349"/>
    </row>
    <row r="43" spans="1:29" s="139" customFormat="1" ht="29.1" customHeight="1" x14ac:dyDescent="0.25">
      <c r="A43" s="171" t="s">
        <v>13</v>
      </c>
      <c r="B43" s="193">
        <v>10</v>
      </c>
      <c r="C43" s="126">
        <v>100000</v>
      </c>
      <c r="D43" s="123">
        <f t="shared" si="7"/>
        <v>159270.56628968383</v>
      </c>
      <c r="E43" s="126">
        <v>100000</v>
      </c>
      <c r="F43" s="123">
        <f t="shared" si="8"/>
        <v>159270.56628968383</v>
      </c>
      <c r="G43" s="126">
        <v>100000</v>
      </c>
      <c r="H43" s="123">
        <f t="shared" si="9"/>
        <v>159270.56628968383</v>
      </c>
      <c r="I43" s="126">
        <v>100000</v>
      </c>
      <c r="J43" s="123">
        <f t="shared" si="10"/>
        <v>159270.56628968383</v>
      </c>
      <c r="K43" s="126">
        <v>100000</v>
      </c>
      <c r="L43" s="123">
        <f t="shared" si="11"/>
        <v>159270.56628968383</v>
      </c>
      <c r="M43" s="124">
        <f t="shared" si="12"/>
        <v>2389058.4943452575</v>
      </c>
      <c r="N43" s="205">
        <v>10</v>
      </c>
      <c r="O43" s="206">
        <v>20</v>
      </c>
      <c r="P43" s="147">
        <f t="shared" si="13"/>
        <v>80</v>
      </c>
      <c r="Q43" s="349"/>
      <c r="R43" s="349"/>
      <c r="S43" s="349"/>
      <c r="T43" s="349"/>
      <c r="U43" s="349"/>
      <c r="V43" s="349"/>
      <c r="W43" s="349"/>
      <c r="X43" s="349"/>
      <c r="Y43" s="349"/>
      <c r="Z43" s="349"/>
      <c r="AA43" s="349"/>
      <c r="AB43" s="349"/>
      <c r="AC43" s="349"/>
    </row>
    <row r="44" spans="1:29" s="139" customFormat="1" ht="26.1" customHeight="1" x14ac:dyDescent="0.25">
      <c r="A44" s="171" t="s">
        <v>11</v>
      </c>
      <c r="B44" s="193">
        <v>30</v>
      </c>
      <c r="C44" s="126">
        <v>0</v>
      </c>
      <c r="D44" s="123">
        <f t="shared" si="7"/>
        <v>0</v>
      </c>
      <c r="E44" s="126">
        <v>0</v>
      </c>
      <c r="F44" s="123">
        <f t="shared" si="8"/>
        <v>0</v>
      </c>
      <c r="G44" s="126">
        <v>0</v>
      </c>
      <c r="H44" s="123">
        <f t="shared" si="9"/>
        <v>0</v>
      </c>
      <c r="I44" s="126">
        <v>0</v>
      </c>
      <c r="J44" s="123">
        <f t="shared" si="10"/>
        <v>0</v>
      </c>
      <c r="K44" s="126">
        <v>0</v>
      </c>
      <c r="L44" s="123">
        <f t="shared" si="11"/>
        <v>0</v>
      </c>
      <c r="M44" s="124">
        <f t="shared" si="12"/>
        <v>0</v>
      </c>
      <c r="N44" s="205">
        <v>20</v>
      </c>
      <c r="O44" s="206">
        <v>100</v>
      </c>
      <c r="P44" s="147">
        <f t="shared" si="13"/>
        <v>0</v>
      </c>
      <c r="Q44" s="349"/>
      <c r="R44" s="349"/>
      <c r="S44" s="349"/>
      <c r="T44" s="349"/>
      <c r="U44" s="349"/>
      <c r="V44" s="349"/>
      <c r="W44" s="349"/>
      <c r="X44" s="349"/>
      <c r="Y44" s="349"/>
      <c r="Z44" s="349"/>
      <c r="AA44" s="349"/>
      <c r="AB44" s="349"/>
      <c r="AC44" s="349"/>
    </row>
    <row r="45" spans="1:29" s="139" customFormat="1" ht="32.450000000000003" customHeight="1" thickBot="1" x14ac:dyDescent="0.3">
      <c r="A45" s="171" t="s">
        <v>47</v>
      </c>
      <c r="B45" s="194"/>
      <c r="C45" s="126">
        <v>0</v>
      </c>
      <c r="D45" s="123">
        <f t="shared" si="7"/>
        <v>0</v>
      </c>
      <c r="E45" s="126">
        <v>0</v>
      </c>
      <c r="F45" s="123">
        <f t="shared" si="8"/>
        <v>0</v>
      </c>
      <c r="G45" s="126">
        <v>0</v>
      </c>
      <c r="H45" s="123">
        <f t="shared" si="9"/>
        <v>0</v>
      </c>
      <c r="I45" s="126">
        <v>0</v>
      </c>
      <c r="J45" s="123">
        <f t="shared" si="10"/>
        <v>0</v>
      </c>
      <c r="K45" s="126">
        <v>0</v>
      </c>
      <c r="L45" s="123">
        <f t="shared" si="11"/>
        <v>0</v>
      </c>
      <c r="M45" s="124">
        <f t="shared" si="12"/>
        <v>0</v>
      </c>
      <c r="N45" s="201">
        <v>1E-3</v>
      </c>
      <c r="O45" s="207"/>
      <c r="P45" s="148">
        <f t="shared" si="13"/>
        <v>100</v>
      </c>
      <c r="Q45" s="349"/>
      <c r="R45" s="349"/>
      <c r="S45" s="349"/>
      <c r="T45" s="349"/>
      <c r="U45" s="349"/>
      <c r="V45" s="349"/>
      <c r="W45" s="349"/>
      <c r="X45" s="349"/>
      <c r="Y45" s="349"/>
      <c r="Z45" s="349"/>
      <c r="AA45" s="349"/>
      <c r="AB45" s="349"/>
      <c r="AC45" s="349"/>
    </row>
    <row r="46" spans="1:29" ht="33.6" customHeight="1" thickBot="1" x14ac:dyDescent="0.4">
      <c r="A46" s="129"/>
      <c r="B46" s="189"/>
      <c r="C46" s="131"/>
      <c r="D46" s="132"/>
      <c r="E46" s="131"/>
      <c r="F46" s="132"/>
      <c r="G46" s="131"/>
      <c r="H46" s="132"/>
      <c r="I46" s="131"/>
      <c r="J46" s="132"/>
      <c r="K46" s="131"/>
      <c r="L46" s="132"/>
      <c r="M46" s="132"/>
      <c r="N46" s="135"/>
      <c r="O46" s="137"/>
      <c r="P46" s="136"/>
      <c r="Q46" s="350"/>
      <c r="R46" s="350"/>
      <c r="S46" s="350"/>
      <c r="T46" s="350"/>
      <c r="U46" s="350"/>
      <c r="V46" s="350"/>
      <c r="W46" s="350"/>
      <c r="X46" s="350"/>
      <c r="Y46" s="350"/>
      <c r="Z46" s="350"/>
      <c r="AA46" s="350"/>
      <c r="AB46" s="350"/>
      <c r="AC46" s="350"/>
    </row>
    <row r="47" spans="1:29" s="199" customFormat="1" ht="32.1" customHeight="1" thickBot="1" x14ac:dyDescent="0.4">
      <c r="A47" s="196"/>
      <c r="B47" s="190"/>
      <c r="C47" s="239" t="s">
        <v>163</v>
      </c>
      <c r="D47" s="240"/>
      <c r="E47" s="241" t="s">
        <v>164</v>
      </c>
      <c r="F47" s="240"/>
      <c r="G47" s="241" t="s">
        <v>165</v>
      </c>
      <c r="H47" s="240"/>
      <c r="I47" s="241" t="s">
        <v>166</v>
      </c>
      <c r="J47" s="240"/>
      <c r="K47" s="242" t="s">
        <v>167</v>
      </c>
      <c r="L47" s="243"/>
      <c r="M47" s="244" t="s">
        <v>168</v>
      </c>
      <c r="N47" s="197"/>
      <c r="O47" s="198"/>
      <c r="P47" s="198"/>
      <c r="Q47" s="347"/>
      <c r="R47" s="347"/>
      <c r="S47" s="347"/>
      <c r="T47" s="347"/>
      <c r="U47" s="347"/>
      <c r="V47" s="347"/>
      <c r="W47" s="347"/>
      <c r="X47" s="347"/>
      <c r="Y47" s="347"/>
      <c r="Z47" s="347"/>
      <c r="AA47" s="347"/>
      <c r="AB47" s="347"/>
      <c r="AC47" s="347"/>
    </row>
    <row r="48" spans="1:29" ht="67.349999999999994" customHeight="1" thickBot="1" x14ac:dyDescent="0.4">
      <c r="A48" s="149" t="s">
        <v>88</v>
      </c>
      <c r="B48" s="188" t="s">
        <v>20</v>
      </c>
      <c r="C48" s="118" t="s">
        <v>19</v>
      </c>
      <c r="D48" s="117" t="s">
        <v>2</v>
      </c>
      <c r="E48" s="117" t="s">
        <v>109</v>
      </c>
      <c r="F48" s="117" t="s">
        <v>110</v>
      </c>
      <c r="G48" s="117" t="s">
        <v>103</v>
      </c>
      <c r="H48" s="117" t="s">
        <v>102</v>
      </c>
      <c r="I48" s="117" t="s">
        <v>101</v>
      </c>
      <c r="J48" s="117" t="s">
        <v>100</v>
      </c>
      <c r="K48" s="117" t="s">
        <v>97</v>
      </c>
      <c r="L48" s="117" t="s">
        <v>96</v>
      </c>
      <c r="M48" s="119" t="s">
        <v>3</v>
      </c>
      <c r="N48" s="117"/>
      <c r="O48" s="117"/>
      <c r="P48" s="120"/>
      <c r="Q48" s="350"/>
      <c r="R48" s="350"/>
      <c r="S48" s="350"/>
      <c r="T48" s="350"/>
      <c r="U48" s="350"/>
      <c r="V48" s="350"/>
      <c r="W48" s="350"/>
      <c r="X48" s="350"/>
      <c r="Y48" s="350"/>
      <c r="Z48" s="350"/>
      <c r="AA48" s="350"/>
      <c r="AB48" s="350"/>
      <c r="AC48" s="350"/>
    </row>
    <row r="49" spans="1:16" s="139" customFormat="1" ht="39.6" customHeight="1" x14ac:dyDescent="0.25">
      <c r="A49" s="150" t="s">
        <v>77</v>
      </c>
      <c r="B49" s="191"/>
      <c r="C49" s="151">
        <f>SUM(C5:C45)</f>
        <v>5635000</v>
      </c>
      <c r="D49" s="152">
        <f t="shared" ref="D49:M49" si="14">SUM(D5:D45)</f>
        <v>2162470.8784177913</v>
      </c>
      <c r="E49" s="151">
        <f t="shared" si="14"/>
        <v>6680000</v>
      </c>
      <c r="F49" s="152">
        <f t="shared" si="14"/>
        <v>2416508.6389710987</v>
      </c>
      <c r="G49" s="151">
        <f t="shared" si="14"/>
        <v>6690000</v>
      </c>
      <c r="H49" s="152">
        <f t="shared" si="14"/>
        <v>2425625.2403021222</v>
      </c>
      <c r="I49" s="151">
        <f t="shared" si="14"/>
        <v>6690000</v>
      </c>
      <c r="J49" s="152">
        <f t="shared" si="14"/>
        <v>2425625.2403021222</v>
      </c>
      <c r="K49" s="151">
        <f t="shared" si="14"/>
        <v>7215000</v>
      </c>
      <c r="L49" s="152">
        <f t="shared" si="14"/>
        <v>2482449.0078212316</v>
      </c>
      <c r="M49" s="153">
        <f t="shared" si="14"/>
        <v>35088964.157305188</v>
      </c>
      <c r="N49" s="154"/>
      <c r="O49" s="155"/>
      <c r="P49" s="155"/>
    </row>
    <row r="50" spans="1:16" ht="37.35" customHeight="1" thickBot="1" x14ac:dyDescent="0.4">
      <c r="A50" s="130"/>
      <c r="B50" s="189"/>
      <c r="C50" s="131"/>
      <c r="D50" s="113"/>
      <c r="E50" s="113"/>
      <c r="F50" s="113"/>
      <c r="G50" s="113"/>
      <c r="H50" s="113"/>
      <c r="I50" s="113"/>
      <c r="J50" s="113"/>
      <c r="K50" s="113"/>
      <c r="L50" s="113"/>
      <c r="M50" s="114"/>
      <c r="N50" s="113"/>
      <c r="O50" s="115"/>
      <c r="P50" s="115"/>
    </row>
    <row r="51" spans="1:16" ht="37.35" customHeight="1" thickBot="1" x14ac:dyDescent="0.4">
      <c r="A51" s="130"/>
      <c r="B51" s="227" t="s">
        <v>78</v>
      </c>
      <c r="C51" s="156"/>
      <c r="D51" s="113"/>
      <c r="E51" s="113"/>
      <c r="F51" s="113"/>
      <c r="G51" s="113"/>
      <c r="H51" s="113"/>
      <c r="I51" s="113"/>
      <c r="J51" s="113"/>
      <c r="K51" s="113"/>
      <c r="L51" s="113"/>
      <c r="M51" s="114"/>
      <c r="N51" s="113"/>
      <c r="O51" s="115"/>
      <c r="P51" s="115"/>
    </row>
    <row r="52" spans="1:16" ht="27.6" customHeight="1" x14ac:dyDescent="0.35">
      <c r="A52" s="130"/>
      <c r="B52" s="200" t="s">
        <v>82</v>
      </c>
      <c r="C52" s="157" t="s">
        <v>49</v>
      </c>
      <c r="D52" s="113"/>
      <c r="E52" s="113"/>
      <c r="F52" s="113"/>
      <c r="G52" s="113"/>
      <c r="H52" s="113"/>
      <c r="I52" s="113"/>
      <c r="J52" s="113"/>
      <c r="K52" s="113"/>
      <c r="L52" s="113"/>
      <c r="M52" s="114"/>
      <c r="N52" s="113"/>
      <c r="O52" s="115"/>
      <c r="P52" s="115"/>
    </row>
    <row r="53" spans="1:16" s="138" customFormat="1" ht="23.45" customHeight="1" x14ac:dyDescent="0.35">
      <c r="A53" s="158"/>
      <c r="B53" s="262" t="s">
        <v>83</v>
      </c>
      <c r="C53" s="159" t="s">
        <v>44</v>
      </c>
      <c r="D53" s="160"/>
      <c r="E53" s="160"/>
      <c r="F53" s="160"/>
      <c r="G53" s="160"/>
      <c r="H53" s="160"/>
      <c r="I53" s="160"/>
      <c r="J53" s="160"/>
      <c r="K53" s="160"/>
      <c r="L53" s="160"/>
      <c r="M53" s="161"/>
      <c r="N53" s="160"/>
      <c r="O53" s="162"/>
      <c r="P53" s="162"/>
    </row>
    <row r="54" spans="1:16" ht="23.45" customHeight="1" x14ac:dyDescent="0.35">
      <c r="A54" s="130"/>
      <c r="B54" s="254">
        <v>0.15670000000000001</v>
      </c>
      <c r="C54" s="159" t="s">
        <v>45</v>
      </c>
      <c r="D54" s="113"/>
      <c r="E54" s="113"/>
      <c r="F54" s="113"/>
      <c r="G54" s="113"/>
      <c r="H54" s="113"/>
      <c r="I54" s="113"/>
      <c r="J54" s="113"/>
      <c r="K54" s="113"/>
      <c r="L54" s="163"/>
      <c r="M54" s="114"/>
      <c r="N54" s="113"/>
      <c r="O54" s="115"/>
      <c r="P54" s="115"/>
    </row>
    <row r="55" spans="1:16" ht="27.6" customHeight="1" x14ac:dyDescent="0.35">
      <c r="A55" s="130"/>
      <c r="B55" s="252">
        <f>+B57*B56</f>
        <v>3.9307800000000004E-2</v>
      </c>
      <c r="C55" s="159" t="s">
        <v>46</v>
      </c>
      <c r="D55" s="113"/>
      <c r="E55" s="113"/>
      <c r="F55" s="113"/>
      <c r="G55" s="113"/>
      <c r="H55" s="113"/>
      <c r="I55" s="113"/>
      <c r="J55" s="113"/>
      <c r="K55" s="113"/>
      <c r="L55" s="113"/>
      <c r="M55" s="114"/>
      <c r="N55" s="113"/>
      <c r="O55" s="115"/>
      <c r="P55" s="115"/>
    </row>
    <row r="56" spans="1:16" ht="38.1" customHeight="1" x14ac:dyDescent="0.35">
      <c r="A56" s="130"/>
      <c r="B56" s="253">
        <v>9.5500000000000002E-2</v>
      </c>
      <c r="C56" s="164" t="s">
        <v>60</v>
      </c>
      <c r="D56" s="113"/>
      <c r="E56" s="113"/>
      <c r="F56" s="113"/>
      <c r="G56" s="113"/>
      <c r="H56" s="113"/>
      <c r="I56" s="113"/>
      <c r="J56" s="113"/>
      <c r="K56" s="113"/>
      <c r="L56" s="113"/>
      <c r="M56" s="114"/>
      <c r="N56" s="113"/>
      <c r="O56" s="115"/>
      <c r="P56" s="115"/>
    </row>
    <row r="57" spans="1:16" ht="32.450000000000003" customHeight="1" thickBot="1" x14ac:dyDescent="0.4">
      <c r="A57" s="130"/>
      <c r="B57" s="255">
        <v>0.41160000000000002</v>
      </c>
      <c r="C57" s="165" t="s">
        <v>48</v>
      </c>
      <c r="D57" s="113"/>
      <c r="E57" s="113"/>
      <c r="F57" s="113"/>
      <c r="G57" s="113"/>
      <c r="H57" s="113"/>
      <c r="I57" s="113"/>
      <c r="J57" s="113"/>
      <c r="K57" s="113"/>
      <c r="L57" s="113"/>
      <c r="M57" s="114"/>
      <c r="N57" s="113"/>
      <c r="O57" s="115"/>
      <c r="P57" s="115"/>
    </row>
    <row r="58" spans="1:16" x14ac:dyDescent="0.35">
      <c r="A58" s="130" t="s">
        <v>89</v>
      </c>
      <c r="B58" s="186"/>
      <c r="C58" s="131"/>
      <c r="D58" s="113"/>
      <c r="E58" s="113"/>
      <c r="F58" s="113"/>
      <c r="G58" s="113"/>
      <c r="H58" s="113"/>
      <c r="I58" s="113"/>
      <c r="J58" s="113"/>
      <c r="K58" s="113"/>
      <c r="L58" s="113"/>
      <c r="M58" s="114"/>
      <c r="N58" s="113"/>
      <c r="O58" s="115"/>
      <c r="P58" s="115"/>
    </row>
    <row r="59" spans="1:16" hidden="1" x14ac:dyDescent="0.35">
      <c r="A59" s="121"/>
      <c r="B59" s="187"/>
      <c r="C59" s="166"/>
    </row>
    <row r="60" spans="1:16" ht="32.25" hidden="1" customHeight="1" x14ac:dyDescent="0.35">
      <c r="A60" s="121"/>
      <c r="B60" s="187"/>
      <c r="C60" s="166"/>
    </row>
    <row r="62" spans="1:16" ht="30" hidden="1" customHeight="1" x14ac:dyDescent="0.35"/>
    <row r="63" spans="1:16" ht="30.75" hidden="1" customHeight="1" x14ac:dyDescent="0.35"/>
    <row r="67" spans="1:16" s="110" customFormat="1" hidden="1" x14ac:dyDescent="0.35">
      <c r="A67" s="107"/>
      <c r="B67" s="184"/>
      <c r="C67" s="108"/>
      <c r="D67" s="107"/>
      <c r="E67" s="107"/>
      <c r="F67" s="107"/>
      <c r="G67" s="107"/>
      <c r="H67" s="107"/>
      <c r="I67" s="107"/>
      <c r="J67" s="107"/>
      <c r="K67" s="107"/>
      <c r="L67" s="107"/>
      <c r="M67" s="109"/>
    </row>
    <row r="69" spans="1:16" s="138" customFormat="1" hidden="1" x14ac:dyDescent="0.35">
      <c r="A69" s="107"/>
      <c r="B69" s="184"/>
      <c r="C69" s="108"/>
      <c r="D69" s="107"/>
      <c r="E69" s="107"/>
      <c r="F69" s="107"/>
      <c r="G69" s="107"/>
      <c r="H69" s="107"/>
      <c r="I69" s="107"/>
      <c r="J69" s="107"/>
      <c r="K69" s="107"/>
      <c r="L69" s="107"/>
      <c r="M69" s="109"/>
      <c r="O69" s="167"/>
      <c r="P69" s="167"/>
    </row>
    <row r="78" spans="1:16" s="138" customFormat="1" hidden="1" x14ac:dyDescent="0.35">
      <c r="A78" s="107"/>
      <c r="B78" s="184"/>
      <c r="C78" s="108"/>
      <c r="D78" s="107"/>
      <c r="E78" s="107"/>
      <c r="F78" s="107"/>
      <c r="G78" s="107"/>
      <c r="H78" s="107"/>
      <c r="I78" s="107"/>
      <c r="J78" s="107"/>
      <c r="K78" s="107"/>
      <c r="L78" s="107"/>
      <c r="M78" s="109"/>
      <c r="O78" s="167"/>
      <c r="P78" s="167"/>
    </row>
    <row r="79" spans="1:16" ht="33" hidden="1" customHeight="1" x14ac:dyDescent="0.35"/>
    <row r="85" spans="1:16" ht="14.25" hidden="1" customHeight="1" x14ac:dyDescent="0.35"/>
    <row r="86" spans="1:16" s="138" customFormat="1" ht="60" hidden="1" customHeight="1" x14ac:dyDescent="0.35">
      <c r="A86" s="107"/>
      <c r="B86" s="184"/>
      <c r="C86" s="108"/>
      <c r="D86" s="107"/>
      <c r="E86" s="107"/>
      <c r="F86" s="107"/>
      <c r="G86" s="107"/>
      <c r="H86" s="107"/>
      <c r="I86" s="107"/>
      <c r="J86" s="107"/>
      <c r="K86" s="107"/>
      <c r="L86" s="107"/>
      <c r="M86" s="109"/>
      <c r="O86" s="167"/>
      <c r="P86" s="167"/>
    </row>
    <row r="87" spans="1:16" x14ac:dyDescent="0.35"/>
  </sheetData>
  <sheetProtection algorithmName="SHA-512" hashValue="k+I/lBm0jN/DHvNRDc6JBFBSqF0qC0SyntI5iU0oF7jRWNw/Eucbepr3dPQqoU2GJTilBLp0KIPVnG/sucCFJQ==" saltValue="yADNgPfuclIl4klVVDQ9OQ==" spinCount="100000" sheet="1" selectLockedCells="1"/>
  <phoneticPr fontId="33" type="noConversion"/>
  <pageMargins left="0.25" right="0.05" top="0.1" bottom="0.15496062992000001" header="0.05" footer="0.05"/>
  <pageSetup paperSize="3" scale="24" orientation="landscape" r:id="rId1"/>
  <headerFooter>
    <oddHeader>&amp;C&amp;"Arial,Bold"&amp;18Calculating Energy Conservation Goals for FY 2024 to FY 2028</oddHeader>
  </headerFooter>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zoomScale="50" zoomScaleNormal="50" workbookViewId="0">
      <selection activeCell="A2" sqref="A2"/>
    </sheetView>
  </sheetViews>
  <sheetFormatPr defaultColWidth="0" defaultRowHeight="15" zeroHeight="1" x14ac:dyDescent="0.25"/>
  <cols>
    <col min="1" max="1" width="61.5703125" style="21" customWidth="1"/>
    <col min="2" max="2" width="70.7109375" customWidth="1"/>
    <col min="3" max="3" width="35.7109375" customWidth="1"/>
    <col min="4" max="4" width="70.7109375" customWidth="1"/>
    <col min="5" max="5" width="35.7109375" customWidth="1"/>
    <col min="6" max="6" width="70.7109375" customWidth="1"/>
    <col min="7" max="7" width="35.7109375" customWidth="1"/>
    <col min="8" max="8" width="70.7109375" customWidth="1"/>
    <col min="9" max="9" width="35.7109375" customWidth="1"/>
    <col min="10" max="10" width="70.7109375" customWidth="1"/>
    <col min="11" max="11" width="35.7109375" customWidth="1"/>
    <col min="12" max="13" width="70.7109375" customWidth="1"/>
    <col min="14" max="14" width="32.5703125" customWidth="1"/>
    <col min="15" max="15" width="31.5703125" customWidth="1"/>
    <col min="16" max="16" width="34" customWidth="1"/>
    <col min="17" max="16384" width="9.140625" hidden="1"/>
  </cols>
  <sheetData>
    <row r="1" spans="1:17" x14ac:dyDescent="0.25">
      <c r="A1" s="21" t="s">
        <v>397</v>
      </c>
    </row>
    <row r="2" spans="1:17" ht="21" thickBot="1" x14ac:dyDescent="0.3">
      <c r="A2" s="28" t="s">
        <v>21</v>
      </c>
    </row>
    <row r="3" spans="1:17" s="213" customFormat="1" ht="24" thickBot="1" x14ac:dyDescent="0.4">
      <c r="A3" s="211"/>
      <c r="B3" s="190"/>
      <c r="C3" s="289" t="s">
        <v>163</v>
      </c>
      <c r="D3" s="290"/>
      <c r="E3" s="291" t="s">
        <v>164</v>
      </c>
      <c r="F3" s="290"/>
      <c r="G3" s="291" t="s">
        <v>165</v>
      </c>
      <c r="H3" s="290"/>
      <c r="I3" s="291" t="s">
        <v>166</v>
      </c>
      <c r="J3" s="290"/>
      <c r="K3" s="292" t="s">
        <v>167</v>
      </c>
      <c r="L3" s="293"/>
      <c r="M3" s="294" t="s">
        <v>168</v>
      </c>
      <c r="N3" s="212"/>
      <c r="O3" s="212"/>
      <c r="P3" s="212"/>
    </row>
    <row r="4" spans="1:17" s="89" customFormat="1" ht="70.349999999999994" customHeight="1" thickBot="1" x14ac:dyDescent="0.35">
      <c r="A4" s="295" t="s">
        <v>23</v>
      </c>
      <c r="B4" s="296" t="s">
        <v>66</v>
      </c>
      <c r="C4" s="296" t="s">
        <v>19</v>
      </c>
      <c r="D4" s="296" t="s">
        <v>2</v>
      </c>
      <c r="E4" s="296" t="s">
        <v>121</v>
      </c>
      <c r="F4" s="296" t="s">
        <v>122</v>
      </c>
      <c r="G4" s="296" t="s">
        <v>123</v>
      </c>
      <c r="H4" s="296" t="s">
        <v>124</v>
      </c>
      <c r="I4" s="296" t="s">
        <v>125</v>
      </c>
      <c r="J4" s="296" t="s">
        <v>126</v>
      </c>
      <c r="K4" s="296" t="s">
        <v>127</v>
      </c>
      <c r="L4" s="296" t="s">
        <v>129</v>
      </c>
      <c r="M4" s="296" t="s">
        <v>3</v>
      </c>
      <c r="N4" s="296" t="s">
        <v>40</v>
      </c>
      <c r="O4" s="296" t="s">
        <v>42</v>
      </c>
      <c r="P4" s="297" t="s">
        <v>43</v>
      </c>
      <c r="Q4" s="288"/>
    </row>
    <row r="5" spans="1:17" s="15" customFormat="1" ht="58.35" customHeight="1" x14ac:dyDescent="0.25">
      <c r="A5" s="298" t="s">
        <v>117</v>
      </c>
      <c r="B5" s="214">
        <v>5</v>
      </c>
      <c r="C5" s="14"/>
      <c r="D5" s="68">
        <f t="shared" ref="D5:D13" si="0">+(C5/N5)/(($A$26*O5/100)+($A$27*P5/100))</f>
        <v>0</v>
      </c>
      <c r="E5" s="14"/>
      <c r="F5" s="68">
        <f t="shared" ref="F5:F13" si="1">+(E5/N5)/(($A$26*O5/100)+($A$27*P5/100))</f>
        <v>0</v>
      </c>
      <c r="G5" s="14"/>
      <c r="H5" s="68">
        <f t="shared" ref="H5:H13" si="2">+(G5/N5)/(($A$26*O5/100)+($A$27*P5/100))</f>
        <v>0</v>
      </c>
      <c r="I5" s="14">
        <v>0</v>
      </c>
      <c r="J5" s="68">
        <f t="shared" ref="J5:J13" si="3">+(I5/N5)/(($A$26*O5/100)+($A$27*P5/100))</f>
        <v>0</v>
      </c>
      <c r="K5" s="14">
        <v>0</v>
      </c>
      <c r="L5" s="68">
        <f t="shared" ref="L5:L13" si="4">+(K5/N5)/(($A$26*O5/100)+($A$27*P5/100))</f>
        <v>0</v>
      </c>
      <c r="M5" s="68">
        <f t="shared" ref="M5:M13" si="5">+(D5*5)+(F5*4)+(H5*3)+(J5*2)+L5</f>
        <v>0</v>
      </c>
      <c r="N5" s="219">
        <v>5</v>
      </c>
      <c r="O5" s="214">
        <v>50</v>
      </c>
      <c r="P5" s="299">
        <f>100-O5</f>
        <v>50</v>
      </c>
    </row>
    <row r="6" spans="1:17" s="15" customFormat="1" ht="54" customHeight="1" x14ac:dyDescent="0.25">
      <c r="A6" s="300" t="s">
        <v>24</v>
      </c>
      <c r="B6" s="215">
        <v>10</v>
      </c>
      <c r="C6" s="14">
        <v>5000</v>
      </c>
      <c r="D6" s="68">
        <f t="shared" si="0"/>
        <v>15927.056628968383</v>
      </c>
      <c r="E6" s="14">
        <v>5000</v>
      </c>
      <c r="F6" s="68">
        <f t="shared" si="1"/>
        <v>15927.056628968383</v>
      </c>
      <c r="G6" s="14">
        <v>5000</v>
      </c>
      <c r="H6" s="68">
        <f t="shared" si="2"/>
        <v>15927.056628968383</v>
      </c>
      <c r="I6" s="14">
        <v>5000</v>
      </c>
      <c r="J6" s="68">
        <f t="shared" si="3"/>
        <v>15927.056628968383</v>
      </c>
      <c r="K6" s="14">
        <v>10000</v>
      </c>
      <c r="L6" s="68">
        <f t="shared" si="4"/>
        <v>31854.113257936766</v>
      </c>
      <c r="M6" s="68">
        <f t="shared" si="5"/>
        <v>254832.9060634941</v>
      </c>
      <c r="N6" s="220">
        <v>5</v>
      </c>
      <c r="O6" s="215">
        <v>20</v>
      </c>
      <c r="P6" s="299">
        <f t="shared" ref="P6:P13" si="6">100-O6</f>
        <v>80</v>
      </c>
    </row>
    <row r="7" spans="1:17" s="15" customFormat="1" ht="36" customHeight="1" x14ac:dyDescent="0.25">
      <c r="A7" s="301" t="s">
        <v>118</v>
      </c>
      <c r="B7" s="215">
        <v>10</v>
      </c>
      <c r="C7" s="14">
        <v>0</v>
      </c>
      <c r="D7" s="68">
        <f t="shared" si="0"/>
        <v>0</v>
      </c>
      <c r="E7" s="14">
        <v>0</v>
      </c>
      <c r="F7" s="68">
        <f t="shared" si="1"/>
        <v>0</v>
      </c>
      <c r="G7" s="14">
        <v>0</v>
      </c>
      <c r="H7" s="68">
        <f t="shared" si="2"/>
        <v>0</v>
      </c>
      <c r="I7" s="14">
        <v>0</v>
      </c>
      <c r="J7" s="68">
        <f t="shared" si="3"/>
        <v>0</v>
      </c>
      <c r="K7" s="14">
        <v>0</v>
      </c>
      <c r="L7" s="68">
        <f t="shared" si="4"/>
        <v>0</v>
      </c>
      <c r="M7" s="68">
        <f t="shared" si="5"/>
        <v>0</v>
      </c>
      <c r="N7" s="220">
        <v>7</v>
      </c>
      <c r="O7" s="215">
        <v>100</v>
      </c>
      <c r="P7" s="299">
        <f t="shared" si="6"/>
        <v>0</v>
      </c>
    </row>
    <row r="8" spans="1:17" s="15" customFormat="1" ht="27" customHeight="1" x14ac:dyDescent="0.25">
      <c r="A8" s="301" t="s">
        <v>119</v>
      </c>
      <c r="B8" s="215">
        <v>10</v>
      </c>
      <c r="C8" s="14">
        <v>0</v>
      </c>
      <c r="D8" s="68">
        <f t="shared" si="0"/>
        <v>0</v>
      </c>
      <c r="E8" s="14">
        <v>0</v>
      </c>
      <c r="F8" s="68">
        <f t="shared" si="1"/>
        <v>0</v>
      </c>
      <c r="G8" s="14">
        <v>0</v>
      </c>
      <c r="H8" s="68">
        <f t="shared" si="2"/>
        <v>0</v>
      </c>
      <c r="I8" s="14">
        <v>0</v>
      </c>
      <c r="J8" s="68">
        <f t="shared" si="3"/>
        <v>0</v>
      </c>
      <c r="K8" s="14">
        <v>0</v>
      </c>
      <c r="L8" s="68">
        <f t="shared" si="4"/>
        <v>0</v>
      </c>
      <c r="M8" s="68">
        <f t="shared" si="5"/>
        <v>0</v>
      </c>
      <c r="N8" s="220">
        <v>7</v>
      </c>
      <c r="O8" s="215">
        <v>100</v>
      </c>
      <c r="P8" s="299">
        <f t="shared" si="6"/>
        <v>0</v>
      </c>
    </row>
    <row r="9" spans="1:17" s="15" customFormat="1" ht="45.6" customHeight="1" x14ac:dyDescent="0.25">
      <c r="A9" s="300" t="s">
        <v>120</v>
      </c>
      <c r="B9" s="215">
        <v>5</v>
      </c>
      <c r="C9" s="14">
        <v>2500</v>
      </c>
      <c r="D9" s="68">
        <f t="shared" si="0"/>
        <v>3190.8104658583279</v>
      </c>
      <c r="E9" s="14">
        <v>2500</v>
      </c>
      <c r="F9" s="68">
        <f t="shared" si="1"/>
        <v>3190.8104658583279</v>
      </c>
      <c r="G9" s="14">
        <v>2500</v>
      </c>
      <c r="H9" s="68">
        <f t="shared" si="2"/>
        <v>3190.8104658583279</v>
      </c>
      <c r="I9" s="14">
        <v>2500</v>
      </c>
      <c r="J9" s="68">
        <f t="shared" si="3"/>
        <v>3190.8104658583279</v>
      </c>
      <c r="K9" s="14">
        <v>5000</v>
      </c>
      <c r="L9" s="68">
        <f t="shared" si="4"/>
        <v>6381.6209317166558</v>
      </c>
      <c r="M9" s="68">
        <f t="shared" si="5"/>
        <v>51052.967453733247</v>
      </c>
      <c r="N9" s="220">
        <v>5</v>
      </c>
      <c r="O9" s="215">
        <v>100</v>
      </c>
      <c r="P9" s="299">
        <f t="shared" si="6"/>
        <v>0</v>
      </c>
    </row>
    <row r="10" spans="1:17" s="15" customFormat="1" ht="30.6" customHeight="1" x14ac:dyDescent="0.25">
      <c r="A10" s="302" t="s">
        <v>337</v>
      </c>
      <c r="B10" s="215">
        <v>3</v>
      </c>
      <c r="C10" s="14">
        <v>0</v>
      </c>
      <c r="D10" s="68">
        <f t="shared" si="0"/>
        <v>0</v>
      </c>
      <c r="E10" s="14">
        <v>0</v>
      </c>
      <c r="F10" s="68">
        <f t="shared" si="1"/>
        <v>0</v>
      </c>
      <c r="G10" s="14">
        <v>0</v>
      </c>
      <c r="H10" s="68">
        <f t="shared" si="2"/>
        <v>0</v>
      </c>
      <c r="I10" s="14">
        <v>0</v>
      </c>
      <c r="J10" s="68">
        <f t="shared" si="3"/>
        <v>0</v>
      </c>
      <c r="K10" s="14">
        <v>0</v>
      </c>
      <c r="L10" s="68">
        <f t="shared" si="4"/>
        <v>0</v>
      </c>
      <c r="M10" s="68">
        <f t="shared" si="5"/>
        <v>0</v>
      </c>
      <c r="N10" s="220">
        <v>5</v>
      </c>
      <c r="O10" s="215">
        <v>50</v>
      </c>
      <c r="P10" s="299">
        <f t="shared" si="6"/>
        <v>50</v>
      </c>
    </row>
    <row r="11" spans="1:17" s="15" customFormat="1" ht="41.1" customHeight="1" x14ac:dyDescent="0.25">
      <c r="A11" s="300" t="s">
        <v>338</v>
      </c>
      <c r="B11" s="215">
        <v>3</v>
      </c>
      <c r="C11" s="14">
        <v>10000</v>
      </c>
      <c r="D11" s="68">
        <f t="shared" si="0"/>
        <v>51018.377840065543</v>
      </c>
      <c r="E11" s="14">
        <v>10000</v>
      </c>
      <c r="F11" s="68">
        <f t="shared" si="1"/>
        <v>51018.377840065543</v>
      </c>
      <c r="G11" s="14">
        <v>10000</v>
      </c>
      <c r="H11" s="68">
        <f t="shared" si="2"/>
        <v>51018.377840065543</v>
      </c>
      <c r="I11" s="14">
        <v>10000</v>
      </c>
      <c r="J11" s="68">
        <f t="shared" si="3"/>
        <v>51018.377840065543</v>
      </c>
      <c r="K11" s="14">
        <v>10000</v>
      </c>
      <c r="L11" s="68">
        <f t="shared" si="4"/>
        <v>51018.377840065543</v>
      </c>
      <c r="M11" s="68">
        <f t="shared" si="5"/>
        <v>765275.66760098317</v>
      </c>
      <c r="N11" s="220">
        <v>2</v>
      </c>
      <c r="O11" s="215">
        <v>50</v>
      </c>
      <c r="P11" s="299">
        <f t="shared" si="6"/>
        <v>50</v>
      </c>
    </row>
    <row r="12" spans="1:17" s="15" customFormat="1" ht="30" customHeight="1" x14ac:dyDescent="0.25">
      <c r="A12" s="300" t="s">
        <v>71</v>
      </c>
      <c r="B12" s="215">
        <v>10</v>
      </c>
      <c r="C12" s="14"/>
      <c r="D12" s="68">
        <f t="shared" si="0"/>
        <v>0</v>
      </c>
      <c r="E12" s="14">
        <v>10000</v>
      </c>
      <c r="F12" s="68">
        <f t="shared" si="1"/>
        <v>10203.67556801311</v>
      </c>
      <c r="G12" s="14">
        <v>10000</v>
      </c>
      <c r="H12" s="68">
        <f t="shared" si="2"/>
        <v>10203.67556801311</v>
      </c>
      <c r="I12" s="14">
        <v>10000</v>
      </c>
      <c r="J12" s="68">
        <f t="shared" si="3"/>
        <v>10203.67556801311</v>
      </c>
      <c r="K12" s="14">
        <v>10000</v>
      </c>
      <c r="L12" s="68">
        <f t="shared" si="4"/>
        <v>10203.67556801311</v>
      </c>
      <c r="M12" s="68">
        <f t="shared" si="5"/>
        <v>102036.75568013111</v>
      </c>
      <c r="N12" s="220">
        <v>10</v>
      </c>
      <c r="O12" s="215">
        <v>50</v>
      </c>
      <c r="P12" s="299">
        <f t="shared" si="6"/>
        <v>50</v>
      </c>
    </row>
    <row r="13" spans="1:17" s="15" customFormat="1" ht="39.6" customHeight="1" thickBot="1" x14ac:dyDescent="0.3">
      <c r="A13" s="303" t="s">
        <v>47</v>
      </c>
      <c r="B13" s="263"/>
      <c r="C13" s="22">
        <v>0</v>
      </c>
      <c r="D13" s="69">
        <f t="shared" si="0"/>
        <v>0</v>
      </c>
      <c r="E13" s="22">
        <v>0</v>
      </c>
      <c r="F13" s="69">
        <f t="shared" si="1"/>
        <v>0</v>
      </c>
      <c r="G13" s="22">
        <v>0</v>
      </c>
      <c r="H13" s="69">
        <f t="shared" si="2"/>
        <v>0</v>
      </c>
      <c r="I13" s="22">
        <v>0</v>
      </c>
      <c r="J13" s="69">
        <f t="shared" si="3"/>
        <v>0</v>
      </c>
      <c r="K13" s="22">
        <v>0</v>
      </c>
      <c r="L13" s="69">
        <f t="shared" si="4"/>
        <v>0</v>
      </c>
      <c r="M13" s="69">
        <f t="shared" si="5"/>
        <v>0</v>
      </c>
      <c r="N13" s="221">
        <v>1E-3</v>
      </c>
      <c r="O13" s="222"/>
      <c r="P13" s="304">
        <f t="shared" si="6"/>
        <v>100</v>
      </c>
    </row>
    <row r="14" spans="1:17" ht="31.35" customHeight="1" thickBot="1" x14ac:dyDescent="0.3">
      <c r="A14" s="305"/>
      <c r="B14" s="306"/>
      <c r="C14" s="307"/>
      <c r="D14" s="308"/>
      <c r="E14" s="307"/>
      <c r="F14" s="308"/>
      <c r="G14" s="307"/>
      <c r="H14" s="308"/>
      <c r="I14" s="307"/>
      <c r="J14" s="308"/>
      <c r="K14" s="17"/>
      <c r="L14" s="18"/>
      <c r="M14" s="19"/>
      <c r="N14" s="309"/>
      <c r="O14" s="306"/>
      <c r="P14" s="310"/>
    </row>
    <row r="15" spans="1:17" s="213" customFormat="1" ht="24" thickBot="1" x14ac:dyDescent="0.4">
      <c r="A15" s="311"/>
      <c r="B15" s="312"/>
      <c r="C15" s="239" t="s">
        <v>163</v>
      </c>
      <c r="D15" s="240"/>
      <c r="E15" s="241" t="s">
        <v>164</v>
      </c>
      <c r="F15" s="240"/>
      <c r="G15" s="241" t="s">
        <v>165</v>
      </c>
      <c r="H15" s="240"/>
      <c r="I15" s="241" t="s">
        <v>166</v>
      </c>
      <c r="J15" s="240"/>
      <c r="K15" s="242" t="s">
        <v>167</v>
      </c>
      <c r="L15" s="243"/>
      <c r="M15" s="244" t="s">
        <v>168</v>
      </c>
      <c r="N15" s="313"/>
      <c r="O15" s="313"/>
      <c r="P15" s="314"/>
    </row>
    <row r="16" spans="1:17" s="10" customFormat="1" ht="58.35" customHeight="1" thickBot="1" x14ac:dyDescent="0.35">
      <c r="A16" s="90" t="s">
        <v>30</v>
      </c>
      <c r="B16" s="74" t="s">
        <v>20</v>
      </c>
      <c r="C16" s="74" t="s">
        <v>19</v>
      </c>
      <c r="D16" s="74" t="s">
        <v>2</v>
      </c>
      <c r="E16" s="74" t="s">
        <v>121</v>
      </c>
      <c r="F16" s="74" t="s">
        <v>122</v>
      </c>
      <c r="G16" s="74" t="s">
        <v>123</v>
      </c>
      <c r="H16" s="74" t="s">
        <v>124</v>
      </c>
      <c r="I16" s="74" t="s">
        <v>125</v>
      </c>
      <c r="J16" s="74" t="s">
        <v>126</v>
      </c>
      <c r="K16" s="74" t="s">
        <v>127</v>
      </c>
      <c r="L16" s="74" t="s">
        <v>129</v>
      </c>
      <c r="M16" s="74" t="s">
        <v>3</v>
      </c>
      <c r="N16" s="74" t="s">
        <v>40</v>
      </c>
      <c r="O16" s="74" t="s">
        <v>42</v>
      </c>
      <c r="P16" s="315" t="s">
        <v>43</v>
      </c>
    </row>
    <row r="17" spans="1:16" s="15" customFormat="1" ht="23.1" customHeight="1" x14ac:dyDescent="0.25">
      <c r="A17" s="316" t="s">
        <v>31</v>
      </c>
      <c r="B17" s="208">
        <v>5</v>
      </c>
      <c r="C17" s="14">
        <v>0</v>
      </c>
      <c r="D17" s="68">
        <f>+(C17/N17)/(($A$26*O17/100)+($A$27*P17/100))</f>
        <v>0</v>
      </c>
      <c r="E17" s="14">
        <v>0</v>
      </c>
      <c r="F17" s="68">
        <f>+(E17/N17)/(($A$26*O17/100)+($A$27*P17/100))</f>
        <v>0</v>
      </c>
      <c r="G17" s="14">
        <v>0</v>
      </c>
      <c r="H17" s="68">
        <f>+(G17/N17)/(($A$26*O17/100)+($A$27*P17/100))</f>
        <v>0</v>
      </c>
      <c r="I17" s="14">
        <v>0</v>
      </c>
      <c r="J17" s="68">
        <f>+(I17/N17)/(($A$26*O17/100)+($A$27*P17/100))</f>
        <v>0</v>
      </c>
      <c r="K17" s="14">
        <v>0</v>
      </c>
      <c r="L17" s="68">
        <f>+(K17/N17)/(($A$26*O17/100)+($A$27*P17/100))</f>
        <v>0</v>
      </c>
      <c r="M17" s="68">
        <f>+(D17*5)+(F17*4)+(H17*3)+(J17*2)+L17</f>
        <v>0</v>
      </c>
      <c r="N17" s="223">
        <v>1000</v>
      </c>
      <c r="O17" s="214">
        <v>50</v>
      </c>
      <c r="P17" s="88">
        <f>100-O17</f>
        <v>50</v>
      </c>
    </row>
    <row r="18" spans="1:16" s="15" customFormat="1" ht="23.45" customHeight="1" x14ac:dyDescent="0.25">
      <c r="A18" s="317" t="s">
        <v>32</v>
      </c>
      <c r="B18" s="209">
        <v>5</v>
      </c>
      <c r="C18" s="14">
        <v>0</v>
      </c>
      <c r="D18" s="68">
        <f>+(C18/N18)/(($A$26*O18/100)+($A$27*P18/100))</f>
        <v>0</v>
      </c>
      <c r="E18" s="14">
        <v>0</v>
      </c>
      <c r="F18" s="68">
        <f>+(E18/N18)/(($A$26*O18/100)+($A$27*P18/100))</f>
        <v>0</v>
      </c>
      <c r="G18" s="14">
        <v>0</v>
      </c>
      <c r="H18" s="68">
        <f>+(G18/N18)/(($A$26*O18/100)+($A$27*P18/100))</f>
        <v>0</v>
      </c>
      <c r="I18" s="14">
        <v>0</v>
      </c>
      <c r="J18" s="68">
        <f>+(I18/N18)/(($A$26*O18/100)+($A$27*P18/100))</f>
        <v>0</v>
      </c>
      <c r="K18" s="14">
        <v>0</v>
      </c>
      <c r="L18" s="68">
        <f>+(K18/N18)/(($A$26*O18/100)+($A$27*P18/100))</f>
        <v>0</v>
      </c>
      <c r="M18" s="68">
        <f>+(D18*5)+(F18*4)+(H18*3)+(J18*2)+L18</f>
        <v>0</v>
      </c>
      <c r="N18" s="224">
        <v>1000</v>
      </c>
      <c r="O18" s="215">
        <v>50</v>
      </c>
      <c r="P18" s="70">
        <f>100-O18</f>
        <v>50</v>
      </c>
    </row>
    <row r="19" spans="1:16" s="15" customFormat="1" ht="26.1" customHeight="1" thickBot="1" x14ac:dyDescent="0.3">
      <c r="A19" s="318" t="s">
        <v>47</v>
      </c>
      <c r="B19" s="210"/>
      <c r="C19" s="22">
        <v>0</v>
      </c>
      <c r="D19" s="69">
        <f>+(C19/N19)/(($A$26*O19/100)+($A$27*P19/100))</f>
        <v>0</v>
      </c>
      <c r="E19" s="22">
        <v>0</v>
      </c>
      <c r="F19" s="69">
        <f>+(E19/N19)/(($A$26*O19/100)+($A$27*P19/100))</f>
        <v>0</v>
      </c>
      <c r="G19" s="22">
        <v>0</v>
      </c>
      <c r="H19" s="69">
        <f>+(G19/N19)/(($A$26*O19/100)+($A$27*P19/100))</f>
        <v>0</v>
      </c>
      <c r="I19" s="22">
        <v>0</v>
      </c>
      <c r="J19" s="69">
        <f>+(I19/N19)/(($A$26*O19/100)+($A$27*P19/100))</f>
        <v>0</v>
      </c>
      <c r="K19" s="22">
        <v>0</v>
      </c>
      <c r="L19" s="69">
        <f>+(K19/N19)/(($A$26*O19/100)+($A$27*P19/100))</f>
        <v>0</v>
      </c>
      <c r="M19" s="69">
        <f>+(D19*5)+(F19*4)+(H19*3)+(J19*2)+L19</f>
        <v>0</v>
      </c>
      <c r="N19" s="221">
        <v>1E-3</v>
      </c>
      <c r="O19" s="222"/>
      <c r="P19" s="71">
        <f>100-O19</f>
        <v>100</v>
      </c>
    </row>
    <row r="20" spans="1:16" ht="24.6" customHeight="1" thickBot="1" x14ac:dyDescent="0.3">
      <c r="A20" s="305"/>
      <c r="B20" s="306"/>
      <c r="C20" s="307"/>
      <c r="D20" s="308"/>
      <c r="E20" s="307"/>
      <c r="F20" s="308"/>
      <c r="G20" s="307"/>
      <c r="H20" s="308"/>
      <c r="I20" s="307"/>
      <c r="J20" s="308"/>
      <c r="K20" s="307"/>
      <c r="L20" s="308"/>
      <c r="M20" s="308"/>
      <c r="N20" s="309"/>
      <c r="O20" s="306"/>
      <c r="P20" s="310"/>
    </row>
    <row r="21" spans="1:16" s="213" customFormat="1" ht="24" thickBot="1" x14ac:dyDescent="0.4">
      <c r="A21" s="311"/>
      <c r="B21" s="312"/>
      <c r="C21" s="239" t="s">
        <v>163</v>
      </c>
      <c r="D21" s="240"/>
      <c r="E21" s="241" t="s">
        <v>164</v>
      </c>
      <c r="F21" s="240"/>
      <c r="G21" s="241" t="s">
        <v>165</v>
      </c>
      <c r="H21" s="240"/>
      <c r="I21" s="241" t="s">
        <v>166</v>
      </c>
      <c r="J21" s="240"/>
      <c r="K21" s="242" t="s">
        <v>167</v>
      </c>
      <c r="L21" s="243"/>
      <c r="M21" s="244" t="s">
        <v>168</v>
      </c>
      <c r="N21" s="313"/>
      <c r="O21" s="313"/>
      <c r="P21" s="314"/>
    </row>
    <row r="22" spans="1:16" s="10" customFormat="1" ht="58.35" customHeight="1" thickBot="1" x14ac:dyDescent="0.35">
      <c r="A22" s="319" t="s">
        <v>52</v>
      </c>
      <c r="B22" s="74" t="s">
        <v>20</v>
      </c>
      <c r="C22" s="74" t="s">
        <v>19</v>
      </c>
      <c r="D22" s="74" t="s">
        <v>2</v>
      </c>
      <c r="E22" s="74" t="s">
        <v>121</v>
      </c>
      <c r="F22" s="74" t="s">
        <v>122</v>
      </c>
      <c r="G22" s="74" t="s">
        <v>123</v>
      </c>
      <c r="H22" s="74" t="s">
        <v>124</v>
      </c>
      <c r="I22" s="74" t="s">
        <v>125</v>
      </c>
      <c r="J22" s="74" t="s">
        <v>126</v>
      </c>
      <c r="K22" s="74" t="s">
        <v>127</v>
      </c>
      <c r="L22" s="74" t="s">
        <v>128</v>
      </c>
      <c r="M22" s="74" t="s">
        <v>3</v>
      </c>
      <c r="N22" s="29"/>
      <c r="O22" s="9"/>
      <c r="P22" s="320"/>
    </row>
    <row r="23" spans="1:16" s="5" customFormat="1" ht="30.6" customHeight="1" thickBot="1" x14ac:dyDescent="0.3">
      <c r="A23" s="321" t="s">
        <v>77</v>
      </c>
      <c r="B23" s="322"/>
      <c r="C23" s="323">
        <f t="shared" ref="C23:M23" si="7">SUM(C5:C19)</f>
        <v>17500</v>
      </c>
      <c r="D23" s="324">
        <f t="shared" si="7"/>
        <v>70136.244934892253</v>
      </c>
      <c r="E23" s="323">
        <f t="shared" si="7"/>
        <v>27500</v>
      </c>
      <c r="F23" s="325">
        <f t="shared" si="7"/>
        <v>80339.920502905356</v>
      </c>
      <c r="G23" s="323">
        <f t="shared" si="7"/>
        <v>27500</v>
      </c>
      <c r="H23" s="325">
        <f t="shared" si="7"/>
        <v>80339.920502905356</v>
      </c>
      <c r="I23" s="323">
        <f t="shared" si="7"/>
        <v>27500</v>
      </c>
      <c r="J23" s="325">
        <f t="shared" si="7"/>
        <v>80339.920502905356</v>
      </c>
      <c r="K23" s="323">
        <f t="shared" si="7"/>
        <v>35000</v>
      </c>
      <c r="L23" s="325">
        <f t="shared" si="7"/>
        <v>99457.787597732065</v>
      </c>
      <c r="M23" s="326">
        <f t="shared" si="7"/>
        <v>1173198.2967983417</v>
      </c>
      <c r="N23" s="327"/>
      <c r="O23" s="327"/>
      <c r="P23" s="328"/>
    </row>
    <row r="24" spans="1:16" ht="30.6" customHeight="1" thickBot="1" x14ac:dyDescent="0.3">
      <c r="A24" s="23"/>
      <c r="B24" s="24"/>
      <c r="C24" s="25"/>
      <c r="D24" s="26"/>
      <c r="E24" s="25"/>
      <c r="F24" s="27"/>
      <c r="G24" s="25"/>
      <c r="H24" s="27"/>
      <c r="I24" s="25"/>
      <c r="J24" s="27"/>
      <c r="K24" s="25"/>
      <c r="L24" s="27"/>
      <c r="M24" s="27"/>
      <c r="N24" s="2"/>
      <c r="O24" s="2"/>
      <c r="P24" s="2"/>
    </row>
    <row r="25" spans="1:16" s="4" customFormat="1" ht="30" customHeight="1" x14ac:dyDescent="0.25">
      <c r="A25" s="12" t="s">
        <v>78</v>
      </c>
      <c r="B25" s="38"/>
      <c r="C25" s="3"/>
      <c r="D25" s="3"/>
      <c r="E25" s="3"/>
      <c r="F25" s="3"/>
      <c r="G25" s="3"/>
      <c r="H25" s="3"/>
      <c r="I25" s="3"/>
      <c r="J25" s="3"/>
      <c r="K25" s="3"/>
      <c r="L25" s="3"/>
      <c r="M25" s="3"/>
      <c r="N25" s="3"/>
      <c r="O25" s="3"/>
      <c r="P25" s="3"/>
    </row>
    <row r="26" spans="1:16" s="4" customFormat="1" ht="21.6" customHeight="1" x14ac:dyDescent="0.25">
      <c r="A26" s="256">
        <f>+'App B - Design Const Retrofit'!B54</f>
        <v>0.15670000000000001</v>
      </c>
      <c r="B26" s="36" t="s">
        <v>45</v>
      </c>
      <c r="C26" s="3"/>
      <c r="D26" s="3"/>
      <c r="E26" s="3"/>
      <c r="F26" s="3"/>
      <c r="G26" s="3"/>
      <c r="H26" s="3"/>
      <c r="I26" s="3"/>
      <c r="J26" s="3"/>
      <c r="K26" s="3"/>
      <c r="L26" s="3"/>
      <c r="M26" s="3"/>
      <c r="N26" s="3"/>
      <c r="O26" s="3"/>
      <c r="P26" s="3"/>
    </row>
    <row r="27" spans="1:16" s="4" customFormat="1" ht="21" customHeight="1" x14ac:dyDescent="0.25">
      <c r="A27" s="256">
        <f>+A29*A28</f>
        <v>3.9307800000000004E-2</v>
      </c>
      <c r="B27" s="36" t="s">
        <v>46</v>
      </c>
      <c r="C27" s="3"/>
      <c r="D27" s="3"/>
      <c r="E27" s="3"/>
      <c r="F27" s="3"/>
      <c r="G27" s="3"/>
      <c r="H27" s="3"/>
      <c r="I27" s="3"/>
      <c r="J27" s="3"/>
      <c r="K27" s="3"/>
      <c r="L27" s="3"/>
      <c r="M27" s="3"/>
      <c r="N27" s="3"/>
      <c r="O27" s="3"/>
      <c r="P27" s="3"/>
    </row>
    <row r="28" spans="1:16" s="4" customFormat="1" ht="18" customHeight="1" x14ac:dyDescent="0.25">
      <c r="A28" s="257">
        <f>+'App B - Design Const Retrofit'!B56</f>
        <v>9.5500000000000002E-2</v>
      </c>
      <c r="B28" s="36" t="s">
        <v>59</v>
      </c>
      <c r="C28" s="3"/>
      <c r="D28" s="3"/>
      <c r="E28" s="3"/>
      <c r="F28" s="3"/>
      <c r="G28" s="3"/>
      <c r="H28" s="3"/>
      <c r="I28" s="3"/>
      <c r="J28" s="3"/>
      <c r="K28" s="3"/>
      <c r="L28" s="3"/>
      <c r="M28" s="3"/>
      <c r="N28" s="3"/>
      <c r="O28" s="3"/>
      <c r="P28" s="3"/>
    </row>
    <row r="29" spans="1:16" s="4" customFormat="1" ht="24" customHeight="1" thickBot="1" x14ac:dyDescent="0.3">
      <c r="A29" s="258">
        <f>+'App B - Design Const Retrofit'!B57</f>
        <v>0.41160000000000002</v>
      </c>
      <c r="B29" s="37" t="s">
        <v>48</v>
      </c>
      <c r="C29" s="3"/>
      <c r="D29" s="3"/>
      <c r="E29" s="3"/>
      <c r="F29" s="3"/>
      <c r="G29" s="3"/>
      <c r="H29" s="3"/>
      <c r="I29" s="3"/>
      <c r="J29" s="3"/>
      <c r="K29" s="3"/>
      <c r="L29" s="3"/>
      <c r="M29" s="3"/>
      <c r="N29" s="3"/>
      <c r="O29" s="3"/>
      <c r="P29" s="3"/>
    </row>
    <row r="30" spans="1:16" s="4" customFormat="1" x14ac:dyDescent="0.25">
      <c r="A30" s="20"/>
    </row>
    <row r="33" spans="1:2" x14ac:dyDescent="0.25"/>
    <row r="43" spans="1:2" hidden="1" x14ac:dyDescent="0.25">
      <c r="B43" s="1"/>
    </row>
    <row r="44" spans="1:2" x14ac:dyDescent="0.25">
      <c r="A44" s="21" t="s">
        <v>89</v>
      </c>
    </row>
  </sheetData>
  <sheetProtection algorithmName="SHA-512" hashValue="YAUMb7MgBpQv9Q57LeMs8QYYxD/vc7+5Rc/7ZIgbnmMXUye5UA0HkQS/reHPFFQh7a1AKV1+khqCvr/l/I78Ww==" saltValue="em/Y9JueMZRK7tcw6Nsq6w==" spinCount="100000" sheet="1" objects="1" scenarios="1"/>
  <pageMargins left="0.05" right="0.05" top="0.15" bottom="0.15" header="0.05" footer="0.05"/>
  <pageSetup paperSize="17" scale="23" orientation="landscape" r:id="rId1"/>
  <headerFooter>
    <oddHeader>&amp;C&amp;"Arial,Bold"&amp;18Calculating Energy Conservation Goals for FY 2024 to FY 2028</oddHead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200"/>
  <sheetViews>
    <sheetView topLeftCell="B1" zoomScale="55" zoomScaleNormal="55" workbookViewId="0">
      <selection activeCell="B2" sqref="B2"/>
    </sheetView>
  </sheetViews>
  <sheetFormatPr defaultColWidth="0" defaultRowHeight="15" zeroHeight="1" x14ac:dyDescent="0.25"/>
  <cols>
    <col min="1" max="1" width="50.7109375" customWidth="1"/>
    <col min="2" max="2" width="40.7109375" customWidth="1"/>
    <col min="3" max="3" width="30.7109375" customWidth="1"/>
    <col min="4" max="4" width="40.7109375" customWidth="1"/>
    <col min="5" max="5" width="30.7109375" customWidth="1"/>
    <col min="6" max="6" width="40.7109375" customWidth="1"/>
    <col min="7" max="7" width="30.7109375" customWidth="1"/>
    <col min="8" max="8" width="40.7109375" customWidth="1"/>
    <col min="9" max="9" width="30.7109375" customWidth="1"/>
    <col min="10" max="10" width="40.7109375" customWidth="1"/>
    <col min="11" max="11" width="30.7109375" customWidth="1"/>
    <col min="12" max="13" width="40.7109375" customWidth="1"/>
    <col min="14" max="14" width="22.140625" customWidth="1"/>
    <col min="15" max="15" width="22.42578125" customWidth="1"/>
    <col min="16" max="16" width="23.42578125" customWidth="1"/>
    <col min="17" max="16384" width="9.140625" hidden="1"/>
  </cols>
  <sheetData>
    <row r="1" spans="1:16" x14ac:dyDescent="0.25">
      <c r="A1" t="s">
        <v>398</v>
      </c>
    </row>
    <row r="2" spans="1:16" ht="57.95" customHeight="1" thickBot="1" x14ac:dyDescent="0.3">
      <c r="A2" s="28" t="s">
        <v>33</v>
      </c>
      <c r="B2" s="2"/>
      <c r="C2" s="2"/>
      <c r="D2" s="2"/>
      <c r="E2" s="2"/>
      <c r="F2" s="2"/>
      <c r="G2" s="2"/>
      <c r="H2" s="2"/>
      <c r="I2" s="2"/>
      <c r="J2" s="2"/>
      <c r="K2" s="2"/>
      <c r="L2" s="2"/>
      <c r="M2" s="2"/>
      <c r="N2" s="2"/>
      <c r="O2" s="2"/>
      <c r="P2" s="2"/>
    </row>
    <row r="3" spans="1:16" s="217" customFormat="1" ht="27" customHeight="1" thickBot="1" x14ac:dyDescent="0.4">
      <c r="A3" s="238"/>
      <c r="B3" s="190"/>
      <c r="C3" s="239" t="s">
        <v>163</v>
      </c>
      <c r="D3" s="240"/>
      <c r="E3" s="241" t="s">
        <v>164</v>
      </c>
      <c r="F3" s="240"/>
      <c r="G3" s="241" t="s">
        <v>165</v>
      </c>
      <c r="H3" s="240"/>
      <c r="I3" s="241" t="s">
        <v>166</v>
      </c>
      <c r="J3" s="240"/>
      <c r="K3" s="242" t="s">
        <v>167</v>
      </c>
      <c r="L3" s="243"/>
      <c r="M3" s="244" t="s">
        <v>168</v>
      </c>
      <c r="N3" s="216"/>
      <c r="O3" s="216"/>
      <c r="P3" s="216"/>
    </row>
    <row r="4" spans="1:16" s="94" customFormat="1" ht="77.099999999999994" customHeight="1" thickBot="1" x14ac:dyDescent="0.3">
      <c r="A4" s="91" t="s">
        <v>25</v>
      </c>
      <c r="B4" s="92" t="s">
        <v>67</v>
      </c>
      <c r="C4" s="92" t="s">
        <v>19</v>
      </c>
      <c r="D4" s="92" t="s">
        <v>2</v>
      </c>
      <c r="E4" s="92" t="s">
        <v>135</v>
      </c>
      <c r="F4" s="92" t="s">
        <v>136</v>
      </c>
      <c r="G4" s="92" t="s">
        <v>137</v>
      </c>
      <c r="H4" s="92" t="s">
        <v>138</v>
      </c>
      <c r="I4" s="92" t="s">
        <v>139</v>
      </c>
      <c r="J4" s="92" t="s">
        <v>140</v>
      </c>
      <c r="K4" s="92" t="s">
        <v>141</v>
      </c>
      <c r="L4" s="92" t="s">
        <v>142</v>
      </c>
      <c r="M4" s="92" t="s">
        <v>3</v>
      </c>
      <c r="N4" s="92" t="s">
        <v>40</v>
      </c>
      <c r="O4" s="92" t="s">
        <v>42</v>
      </c>
      <c r="P4" s="93" t="s">
        <v>43</v>
      </c>
    </row>
    <row r="5" spans="1:16" s="15" customFormat="1" ht="30.6" customHeight="1" x14ac:dyDescent="0.25">
      <c r="A5" s="174" t="s">
        <v>26</v>
      </c>
      <c r="B5" s="214">
        <v>3</v>
      </c>
      <c r="C5" s="14">
        <v>0</v>
      </c>
      <c r="D5" s="68">
        <f t="shared" ref="D5:D12" si="0">+(C5/N5)/(($B$16*O5/100)+($B$17*P5/100))</f>
        <v>0</v>
      </c>
      <c r="E5" s="14"/>
      <c r="F5" s="68">
        <f t="shared" ref="F5:F12" si="1">+(E5/N5)/(($B$16*O5/100)+($B$17*P5/100))</f>
        <v>0</v>
      </c>
      <c r="G5" s="14">
        <v>5000</v>
      </c>
      <c r="H5" s="68">
        <f t="shared" ref="H5:H12" si="2">+(G5/N5)/(($B$16*O5/100)+($B$17*P5/100))</f>
        <v>15186.980893806069</v>
      </c>
      <c r="I5" s="14">
        <v>5000</v>
      </c>
      <c r="J5" s="68">
        <f t="shared" ref="J5:J12" si="3">+(I5/N5)/(($B$16*O5/100)+($B$17*P5/100))</f>
        <v>15186.980893806069</v>
      </c>
      <c r="K5" s="14">
        <v>5000</v>
      </c>
      <c r="L5" s="68">
        <f t="shared" ref="L5:L12" si="4">+(K5/N5)/(($B$16*O5/100)+($B$17*P5/100))</f>
        <v>15186.980893806069</v>
      </c>
      <c r="M5" s="68">
        <f>+(D5*5)+(F5*4)+(H5*3)+(J5*2)+L5</f>
        <v>91121.885362836416</v>
      </c>
      <c r="N5" s="219">
        <v>3</v>
      </c>
      <c r="O5" s="214">
        <v>60</v>
      </c>
      <c r="P5" s="68">
        <f>100-O5</f>
        <v>40</v>
      </c>
    </row>
    <row r="6" spans="1:16" s="15" customFormat="1" ht="35.450000000000003" customHeight="1" x14ac:dyDescent="0.25">
      <c r="A6" s="173" t="s">
        <v>79</v>
      </c>
      <c r="B6" s="215">
        <v>5</v>
      </c>
      <c r="C6" s="14">
        <v>0</v>
      </c>
      <c r="D6" s="68">
        <f t="shared" si="0"/>
        <v>0</v>
      </c>
      <c r="E6" s="14">
        <v>0</v>
      </c>
      <c r="F6" s="68">
        <f t="shared" si="1"/>
        <v>0</v>
      </c>
      <c r="G6" s="14">
        <v>0</v>
      </c>
      <c r="H6" s="68">
        <f t="shared" si="2"/>
        <v>0</v>
      </c>
      <c r="I6" s="14">
        <v>0</v>
      </c>
      <c r="J6" s="68">
        <f t="shared" si="3"/>
        <v>0</v>
      </c>
      <c r="K6" s="14">
        <v>0</v>
      </c>
      <c r="L6" s="68">
        <f t="shared" si="4"/>
        <v>0</v>
      </c>
      <c r="M6" s="68">
        <f t="shared" ref="M6:M12" si="5">+(D6*5)+(F6*4)+(H6*3)+(J6*2)+L6</f>
        <v>0</v>
      </c>
      <c r="N6" s="220">
        <v>1000</v>
      </c>
      <c r="O6" s="215">
        <v>50</v>
      </c>
      <c r="P6" s="68">
        <f t="shared" ref="P6:P12" si="6">100-O6</f>
        <v>50</v>
      </c>
    </row>
    <row r="7" spans="1:16" s="15" customFormat="1" ht="33.6" customHeight="1" x14ac:dyDescent="0.25">
      <c r="A7" s="173" t="s">
        <v>27</v>
      </c>
      <c r="B7" s="215">
        <v>3</v>
      </c>
      <c r="C7" s="14">
        <v>0</v>
      </c>
      <c r="D7" s="68">
        <f t="shared" si="0"/>
        <v>0</v>
      </c>
      <c r="E7" s="14"/>
      <c r="F7" s="68">
        <f t="shared" si="1"/>
        <v>0</v>
      </c>
      <c r="G7" s="14">
        <v>5000</v>
      </c>
      <c r="H7" s="68">
        <f t="shared" si="2"/>
        <v>45560.942681418208</v>
      </c>
      <c r="I7" s="14">
        <v>5000</v>
      </c>
      <c r="J7" s="68">
        <f t="shared" si="3"/>
        <v>45560.942681418208</v>
      </c>
      <c r="K7" s="14">
        <v>5000</v>
      </c>
      <c r="L7" s="68">
        <f t="shared" si="4"/>
        <v>45560.942681418208</v>
      </c>
      <c r="M7" s="68">
        <f t="shared" si="5"/>
        <v>273365.65608850925</v>
      </c>
      <c r="N7" s="220">
        <v>1</v>
      </c>
      <c r="O7" s="215">
        <v>60</v>
      </c>
      <c r="P7" s="68">
        <f t="shared" si="6"/>
        <v>40</v>
      </c>
    </row>
    <row r="8" spans="1:16" s="15" customFormat="1" ht="43.35" customHeight="1" x14ac:dyDescent="0.25">
      <c r="A8" s="173" t="s">
        <v>130</v>
      </c>
      <c r="B8" s="215">
        <v>5</v>
      </c>
      <c r="C8" s="14">
        <v>0</v>
      </c>
      <c r="D8" s="68">
        <f t="shared" si="0"/>
        <v>0</v>
      </c>
      <c r="E8" s="14"/>
      <c r="F8" s="68">
        <f t="shared" si="1"/>
        <v>0</v>
      </c>
      <c r="G8" s="14">
        <v>5000</v>
      </c>
      <c r="H8" s="68">
        <f t="shared" si="2"/>
        <v>3449.2088135839231</v>
      </c>
      <c r="I8" s="14">
        <v>5000</v>
      </c>
      <c r="J8" s="68">
        <f t="shared" si="3"/>
        <v>3449.2088135839231</v>
      </c>
      <c r="K8" s="14">
        <v>5000</v>
      </c>
      <c r="L8" s="68">
        <f t="shared" si="4"/>
        <v>3449.2088135839231</v>
      </c>
      <c r="M8" s="68">
        <f t="shared" si="5"/>
        <v>20695.25288150354</v>
      </c>
      <c r="N8" s="220">
        <v>10</v>
      </c>
      <c r="O8" s="215">
        <v>90</v>
      </c>
      <c r="P8" s="68">
        <f t="shared" si="6"/>
        <v>10</v>
      </c>
    </row>
    <row r="9" spans="1:16" s="15" customFormat="1" ht="36.6" customHeight="1" x14ac:dyDescent="0.25">
      <c r="A9" s="173" t="s">
        <v>131</v>
      </c>
      <c r="B9" s="215">
        <v>1</v>
      </c>
      <c r="C9" s="14">
        <v>0</v>
      </c>
      <c r="D9" s="68">
        <f t="shared" si="0"/>
        <v>0</v>
      </c>
      <c r="E9" s="14">
        <v>0</v>
      </c>
      <c r="F9" s="68">
        <f t="shared" si="1"/>
        <v>0</v>
      </c>
      <c r="G9" s="14">
        <v>0</v>
      </c>
      <c r="H9" s="68">
        <f t="shared" si="2"/>
        <v>0</v>
      </c>
      <c r="I9" s="14">
        <v>0</v>
      </c>
      <c r="J9" s="68">
        <f t="shared" si="3"/>
        <v>0</v>
      </c>
      <c r="K9" s="14">
        <v>0</v>
      </c>
      <c r="L9" s="68">
        <f t="shared" si="4"/>
        <v>0</v>
      </c>
      <c r="M9" s="68">
        <f t="shared" si="5"/>
        <v>0</v>
      </c>
      <c r="N9" s="220">
        <v>1000</v>
      </c>
      <c r="O9" s="215">
        <v>50</v>
      </c>
      <c r="P9" s="68">
        <f t="shared" si="6"/>
        <v>50</v>
      </c>
    </row>
    <row r="10" spans="1:16" s="15" customFormat="1" ht="62.1" customHeight="1" x14ac:dyDescent="0.25">
      <c r="A10" s="173" t="s">
        <v>132</v>
      </c>
      <c r="B10" s="215">
        <v>1</v>
      </c>
      <c r="C10" s="14">
        <v>0</v>
      </c>
      <c r="D10" s="68">
        <f t="shared" si="0"/>
        <v>0</v>
      </c>
      <c r="E10" s="14">
        <v>5000</v>
      </c>
      <c r="F10" s="68">
        <f t="shared" si="1"/>
        <v>51.018377840065547</v>
      </c>
      <c r="G10" s="14">
        <v>5000</v>
      </c>
      <c r="H10" s="68">
        <f t="shared" si="2"/>
        <v>51.018377840065547</v>
      </c>
      <c r="I10" s="14">
        <v>5000</v>
      </c>
      <c r="J10" s="68">
        <f t="shared" si="3"/>
        <v>51.018377840065547</v>
      </c>
      <c r="K10" s="14">
        <v>5000</v>
      </c>
      <c r="L10" s="68">
        <f t="shared" si="4"/>
        <v>51.018377840065547</v>
      </c>
      <c r="M10" s="68">
        <f t="shared" si="5"/>
        <v>510.18377840065551</v>
      </c>
      <c r="N10" s="220">
        <v>1000</v>
      </c>
      <c r="O10" s="215">
        <v>50</v>
      </c>
      <c r="P10" s="68">
        <f t="shared" si="6"/>
        <v>50</v>
      </c>
    </row>
    <row r="11" spans="1:16" s="15" customFormat="1" ht="42.6" customHeight="1" x14ac:dyDescent="0.25">
      <c r="A11" s="173" t="s">
        <v>133</v>
      </c>
      <c r="B11" s="215">
        <v>1</v>
      </c>
      <c r="C11" s="14">
        <v>0</v>
      </c>
      <c r="D11" s="68">
        <f t="shared" si="0"/>
        <v>0</v>
      </c>
      <c r="E11" s="14">
        <v>5000</v>
      </c>
      <c r="F11" s="68">
        <f t="shared" si="1"/>
        <v>6898.4176271678461</v>
      </c>
      <c r="G11" s="14">
        <v>5000</v>
      </c>
      <c r="H11" s="68">
        <f t="shared" si="2"/>
        <v>6898.4176271678461</v>
      </c>
      <c r="I11" s="14">
        <v>5000</v>
      </c>
      <c r="J11" s="68">
        <f t="shared" si="3"/>
        <v>6898.4176271678461</v>
      </c>
      <c r="K11" s="14">
        <v>5000</v>
      </c>
      <c r="L11" s="68">
        <f t="shared" si="4"/>
        <v>6898.4176271678461</v>
      </c>
      <c r="M11" s="68">
        <f t="shared" si="5"/>
        <v>68984.176271678458</v>
      </c>
      <c r="N11" s="220">
        <v>5</v>
      </c>
      <c r="O11" s="215">
        <v>90</v>
      </c>
      <c r="P11" s="68">
        <f t="shared" si="6"/>
        <v>10</v>
      </c>
    </row>
    <row r="12" spans="1:16" s="15" customFormat="1" ht="36" customHeight="1" thickBot="1" x14ac:dyDescent="0.3">
      <c r="A12" s="173" t="s">
        <v>134</v>
      </c>
      <c r="B12" s="16"/>
      <c r="C12" s="14">
        <v>0</v>
      </c>
      <c r="D12" s="68">
        <f t="shared" si="0"/>
        <v>0</v>
      </c>
      <c r="E12" s="14">
        <v>0</v>
      </c>
      <c r="F12" s="68">
        <f t="shared" si="1"/>
        <v>0</v>
      </c>
      <c r="G12" s="14">
        <v>0</v>
      </c>
      <c r="H12" s="68">
        <f t="shared" si="2"/>
        <v>0</v>
      </c>
      <c r="I12" s="14">
        <v>0</v>
      </c>
      <c r="J12" s="68">
        <f t="shared" si="3"/>
        <v>0</v>
      </c>
      <c r="K12" s="14">
        <v>0</v>
      </c>
      <c r="L12" s="68">
        <f t="shared" si="4"/>
        <v>0</v>
      </c>
      <c r="M12" s="68">
        <f t="shared" si="5"/>
        <v>0</v>
      </c>
      <c r="N12" s="225">
        <v>1E-3</v>
      </c>
      <c r="O12" s="226"/>
      <c r="P12" s="68">
        <f t="shared" si="6"/>
        <v>100</v>
      </c>
    </row>
    <row r="13" spans="1:16" s="15" customFormat="1" ht="35.450000000000003" customHeight="1" thickBot="1" x14ac:dyDescent="0.3">
      <c r="A13" s="75" t="s">
        <v>53</v>
      </c>
      <c r="B13" s="75"/>
      <c r="C13" s="76">
        <f>SUM(C5:C12)</f>
        <v>0</v>
      </c>
      <c r="D13" s="77">
        <f t="shared" ref="D13:M13" si="7">SUM(D5:D12)</f>
        <v>0</v>
      </c>
      <c r="E13" s="76">
        <f t="shared" si="7"/>
        <v>10000</v>
      </c>
      <c r="F13" s="77">
        <f t="shared" si="7"/>
        <v>6949.4360050079113</v>
      </c>
      <c r="G13" s="76">
        <f t="shared" si="7"/>
        <v>25000</v>
      </c>
      <c r="H13" s="77">
        <f t="shared" si="7"/>
        <v>71146.568393816109</v>
      </c>
      <c r="I13" s="76">
        <f t="shared" si="7"/>
        <v>25000</v>
      </c>
      <c r="J13" s="77">
        <f t="shared" si="7"/>
        <v>71146.568393816109</v>
      </c>
      <c r="K13" s="76">
        <f t="shared" si="7"/>
        <v>25000</v>
      </c>
      <c r="L13" s="78">
        <f t="shared" si="7"/>
        <v>71146.568393816109</v>
      </c>
      <c r="M13" s="79">
        <f t="shared" si="7"/>
        <v>454677.15438292833</v>
      </c>
      <c r="N13" s="30"/>
      <c r="O13" s="31"/>
      <c r="P13" s="32"/>
    </row>
    <row r="14" spans="1:16" s="8" customFormat="1" ht="18.75" thickBot="1" x14ac:dyDescent="0.3">
      <c r="A14" s="7"/>
      <c r="B14" s="7"/>
      <c r="C14" s="7"/>
      <c r="D14" s="7"/>
      <c r="E14" s="7"/>
      <c r="F14" s="7"/>
      <c r="G14" s="7"/>
      <c r="H14" s="7"/>
      <c r="I14" s="7"/>
      <c r="J14" s="7"/>
      <c r="K14" s="7"/>
      <c r="L14" s="7"/>
      <c r="M14" s="7"/>
      <c r="N14" s="7"/>
      <c r="O14" s="7"/>
      <c r="P14" s="7"/>
    </row>
    <row r="15" spans="1:16" s="8" customFormat="1" ht="35.450000000000003" customHeight="1" thickBot="1" x14ac:dyDescent="0.3">
      <c r="A15" s="7"/>
      <c r="B15" s="80" t="s">
        <v>78</v>
      </c>
      <c r="C15" s="81"/>
      <c r="D15" s="7"/>
      <c r="E15" s="7"/>
      <c r="F15" s="7"/>
      <c r="G15" s="7"/>
      <c r="H15" s="7"/>
      <c r="I15" s="7"/>
      <c r="J15" s="7"/>
      <c r="K15" s="7"/>
      <c r="L15" s="7"/>
      <c r="M15" s="7"/>
      <c r="N15" s="7"/>
      <c r="O15" s="7"/>
      <c r="P15" s="7"/>
    </row>
    <row r="16" spans="1:16" s="8" customFormat="1" ht="41.1" customHeight="1" x14ac:dyDescent="0.25">
      <c r="A16" s="7"/>
      <c r="B16" s="259">
        <f>+'App B - Design Const Retrofit'!B54</f>
        <v>0.15670000000000001</v>
      </c>
      <c r="C16" s="33" t="s">
        <v>45</v>
      </c>
      <c r="D16" s="7"/>
      <c r="E16" s="7"/>
      <c r="F16" s="7"/>
      <c r="G16" s="7"/>
      <c r="H16" s="7"/>
      <c r="I16" s="7"/>
      <c r="J16" s="7"/>
      <c r="K16" s="7"/>
      <c r="L16" s="7"/>
      <c r="M16" s="7"/>
      <c r="N16" s="7"/>
      <c r="O16" s="7"/>
      <c r="P16" s="7"/>
    </row>
    <row r="17" spans="1:16" s="8" customFormat="1" ht="45" customHeight="1" x14ac:dyDescent="0.25">
      <c r="A17" s="7"/>
      <c r="B17" s="259">
        <f>+'App B - Design Const Retrofit'!B55</f>
        <v>3.9307800000000004E-2</v>
      </c>
      <c r="C17" s="33" t="s">
        <v>46</v>
      </c>
      <c r="D17" s="7"/>
      <c r="E17" s="7"/>
      <c r="F17" s="7"/>
      <c r="G17" s="7"/>
      <c r="H17" s="7"/>
      <c r="I17" s="7"/>
      <c r="J17" s="7"/>
      <c r="K17" s="7"/>
      <c r="L17" s="7"/>
      <c r="M17" s="7"/>
      <c r="N17" s="7"/>
      <c r="O17" s="7"/>
      <c r="P17" s="7"/>
    </row>
    <row r="18" spans="1:16" s="8" customFormat="1" ht="36" customHeight="1" x14ac:dyDescent="0.25">
      <c r="A18" s="7"/>
      <c r="B18" s="260">
        <f>+'App B - Design Const Retrofit'!B56</f>
        <v>9.5500000000000002E-2</v>
      </c>
      <c r="C18" s="34" t="s">
        <v>59</v>
      </c>
      <c r="D18" s="7"/>
      <c r="E18" s="7"/>
      <c r="F18" s="7"/>
      <c r="G18" s="7"/>
      <c r="H18" s="7"/>
      <c r="I18" s="7"/>
      <c r="J18" s="7"/>
      <c r="K18" s="7"/>
      <c r="L18" s="7"/>
      <c r="M18" s="7"/>
      <c r="N18" s="7"/>
      <c r="O18" s="7"/>
      <c r="P18" s="7"/>
    </row>
    <row r="19" spans="1:16" s="8" customFormat="1" ht="39.6" customHeight="1" thickBot="1" x14ac:dyDescent="0.3">
      <c r="A19" s="7"/>
      <c r="B19" s="261">
        <f>+'App B - Design Const Retrofit'!B57</f>
        <v>0.41160000000000002</v>
      </c>
      <c r="C19" s="35" t="s">
        <v>48</v>
      </c>
      <c r="D19" s="7"/>
      <c r="E19" s="7"/>
      <c r="F19" s="7"/>
      <c r="G19" s="7"/>
      <c r="H19" s="7"/>
      <c r="I19" s="7"/>
      <c r="J19" s="7"/>
      <c r="K19" s="7"/>
      <c r="L19" s="7"/>
      <c r="M19" s="7"/>
      <c r="N19" s="7"/>
      <c r="O19" s="7"/>
      <c r="P19" s="7"/>
    </row>
    <row r="20" spans="1:16" x14ac:dyDescent="0.25"/>
    <row r="4200" spans="1:1" x14ac:dyDescent="0.25">
      <c r="A4200" t="s">
        <v>89</v>
      </c>
    </row>
  </sheetData>
  <sheetProtection algorithmName="SHA-512" hashValue="kBIT/OjrSll/Arow6l1NjfLuiAMAIw+jOA/ThccYUsNEho1GA6ufO5fWzZmvKka2eTFYJUtWxmSEzgFvk6hQDg==" saltValue="twGRPV31lDPZYUpB77o6Mw==" spinCount="100000" sheet="1" objects="1" scenarios="1"/>
  <pageMargins left="0.05" right="0.05" top="0.15" bottom="0.15" header="0.05" footer="0.05"/>
  <pageSetup paperSize="17" scale="38" orientation="landscape" r:id="rId1"/>
  <headerFooter>
    <oddHeader>&amp;C&amp;"Arial,Regular"&amp;18Calculating Energy Conservation Goals for FY 2024 to FY 2028</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3"/>
  <sheetViews>
    <sheetView zoomScale="55" zoomScaleNormal="55" workbookViewId="0">
      <selection activeCell="A2" sqref="A2"/>
    </sheetView>
  </sheetViews>
  <sheetFormatPr defaultColWidth="0" defaultRowHeight="18" zeroHeight="1" x14ac:dyDescent="0.25"/>
  <cols>
    <col min="1" max="1" width="71" style="8" customWidth="1"/>
    <col min="2" max="2" width="32.140625" style="57" customWidth="1"/>
    <col min="3" max="3" width="51.42578125" style="58" customWidth="1"/>
    <col min="4" max="4" width="33.42578125" style="57" customWidth="1"/>
    <col min="5" max="5" width="52.42578125" style="57" customWidth="1"/>
    <col min="6" max="6" width="33.42578125" style="57" customWidth="1"/>
    <col min="7" max="7" width="52.42578125" style="57" customWidth="1"/>
    <col min="8" max="8" width="33.42578125" style="57" customWidth="1"/>
    <col min="9" max="9" width="52.42578125" style="57" customWidth="1"/>
    <col min="10" max="10" width="33.42578125" style="57" customWidth="1"/>
    <col min="11" max="11" width="52.42578125" style="57" customWidth="1"/>
    <col min="12" max="12" width="47.42578125" style="57" customWidth="1"/>
    <col min="13" max="13" width="0" style="8" hidden="1" customWidth="1"/>
    <col min="14" max="16384" width="8.85546875" style="8" hidden="1"/>
  </cols>
  <sheetData>
    <row r="1" spans="1:13" x14ac:dyDescent="0.25">
      <c r="A1" s="8" t="s">
        <v>399</v>
      </c>
    </row>
    <row r="2" spans="1:13" ht="32.450000000000003" customHeight="1" thickBot="1" x14ac:dyDescent="0.35">
      <c r="A2" s="175" t="s">
        <v>63</v>
      </c>
      <c r="B2" s="176"/>
      <c r="C2" s="177"/>
      <c r="D2" s="50"/>
      <c r="E2" s="50"/>
      <c r="F2" s="50"/>
      <c r="G2" s="50"/>
      <c r="H2" s="50"/>
      <c r="I2" s="50"/>
      <c r="J2" s="50"/>
      <c r="K2" s="50"/>
      <c r="L2" s="50"/>
      <c r="M2" s="7"/>
    </row>
    <row r="3" spans="1:13" ht="18.75" thickBot="1" x14ac:dyDescent="0.3">
      <c r="A3" s="178"/>
      <c r="B3" s="61" t="s">
        <v>143</v>
      </c>
      <c r="C3" s="52"/>
      <c r="D3" s="50"/>
      <c r="E3" s="50"/>
      <c r="F3" s="50"/>
      <c r="G3" s="50"/>
      <c r="H3" s="50"/>
      <c r="I3" s="50"/>
      <c r="J3" s="50"/>
      <c r="K3" s="50"/>
      <c r="L3" s="50"/>
      <c r="M3" s="7"/>
    </row>
    <row r="4" spans="1:13" ht="27" customHeight="1" x14ac:dyDescent="0.25">
      <c r="A4" s="62" t="s">
        <v>57</v>
      </c>
      <c r="B4" s="179">
        <v>248032</v>
      </c>
      <c r="C4" s="102" t="s">
        <v>144</v>
      </c>
      <c r="D4" s="50"/>
      <c r="E4" s="50"/>
      <c r="F4" s="53" t="s">
        <v>62</v>
      </c>
      <c r="G4" s="50"/>
      <c r="H4" s="50"/>
      <c r="I4" s="50"/>
      <c r="J4" s="50"/>
      <c r="K4" s="50"/>
      <c r="L4" s="50"/>
      <c r="M4" s="7"/>
    </row>
    <row r="5" spans="1:13" ht="23.45" customHeight="1" x14ac:dyDescent="0.25">
      <c r="A5" s="63" t="s">
        <v>64</v>
      </c>
      <c r="B5" s="180">
        <v>2669799</v>
      </c>
      <c r="C5" s="102" t="s">
        <v>145</v>
      </c>
      <c r="D5" s="50"/>
      <c r="E5" s="50"/>
      <c r="F5" s="53"/>
      <c r="G5" s="50"/>
      <c r="H5" s="50"/>
      <c r="I5" s="50"/>
      <c r="J5" s="50"/>
      <c r="K5" s="50"/>
      <c r="L5" s="50"/>
      <c r="M5" s="7"/>
    </row>
    <row r="6" spans="1:13" ht="26.1" customHeight="1" thickBot="1" x14ac:dyDescent="0.3">
      <c r="A6" s="64" t="s">
        <v>56</v>
      </c>
      <c r="B6" s="181">
        <v>51089749</v>
      </c>
      <c r="C6" s="102" t="s">
        <v>146</v>
      </c>
      <c r="D6" s="50"/>
      <c r="E6" s="50"/>
      <c r="F6" s="50"/>
      <c r="G6" s="50"/>
      <c r="H6" s="50"/>
      <c r="I6" s="50"/>
      <c r="J6" s="50"/>
      <c r="K6" s="50"/>
      <c r="L6" s="50"/>
      <c r="M6" s="7"/>
    </row>
    <row r="7" spans="1:13" x14ac:dyDescent="0.25">
      <c r="A7" s="54"/>
      <c r="B7" s="176"/>
      <c r="C7" s="182"/>
      <c r="D7" s="50"/>
      <c r="E7" s="50"/>
      <c r="F7" s="50"/>
      <c r="G7" s="50"/>
      <c r="H7" s="50"/>
      <c r="I7" s="50"/>
      <c r="J7" s="50"/>
      <c r="K7" s="50"/>
      <c r="L7" s="50"/>
      <c r="M7" s="7"/>
    </row>
    <row r="8" spans="1:13" x14ac:dyDescent="0.25">
      <c r="A8" s="7"/>
      <c r="B8" s="50"/>
      <c r="C8" s="51"/>
      <c r="D8" s="50"/>
      <c r="E8" s="50"/>
      <c r="F8" s="50"/>
      <c r="G8" s="50"/>
      <c r="H8" s="50"/>
      <c r="I8" s="50"/>
      <c r="J8" s="50"/>
      <c r="K8" s="50"/>
      <c r="L8" s="50"/>
      <c r="M8" s="7"/>
    </row>
    <row r="9" spans="1:13" s="217" customFormat="1" ht="18.75" thickBot="1" x14ac:dyDescent="0.3">
      <c r="A9" s="216"/>
      <c r="B9" s="176"/>
      <c r="C9" s="177"/>
      <c r="D9" s="176"/>
      <c r="E9" s="176"/>
      <c r="F9" s="176"/>
      <c r="G9" s="176"/>
      <c r="H9" s="176"/>
      <c r="I9" s="176"/>
      <c r="J9" s="176"/>
      <c r="K9" s="176"/>
      <c r="L9" s="176"/>
      <c r="M9" s="216"/>
    </row>
    <row r="10" spans="1:13" s="237" customFormat="1" ht="18.95" customHeight="1" thickBot="1" x14ac:dyDescent="0.4">
      <c r="A10" s="190"/>
      <c r="B10" s="231" t="s">
        <v>163</v>
      </c>
      <c r="C10" s="232"/>
      <c r="D10" s="233" t="s">
        <v>164</v>
      </c>
      <c r="E10" s="232"/>
      <c r="F10" s="233" t="s">
        <v>165</v>
      </c>
      <c r="G10" s="232"/>
      <c r="H10" s="233" t="s">
        <v>166</v>
      </c>
      <c r="I10" s="232"/>
      <c r="J10" s="234" t="s">
        <v>167</v>
      </c>
      <c r="K10" s="235"/>
      <c r="L10" s="236" t="s">
        <v>168</v>
      </c>
      <c r="M10" s="216"/>
    </row>
    <row r="11" spans="1:13" s="101" customFormat="1" ht="79.349999999999994" customHeight="1" thickBot="1" x14ac:dyDescent="0.35">
      <c r="A11" s="11"/>
      <c r="B11" s="97" t="s">
        <v>19</v>
      </c>
      <c r="C11" s="98" t="s">
        <v>2</v>
      </c>
      <c r="D11" s="98" t="s">
        <v>147</v>
      </c>
      <c r="E11" s="98" t="s">
        <v>148</v>
      </c>
      <c r="F11" s="98" t="s">
        <v>149</v>
      </c>
      <c r="G11" s="98" t="s">
        <v>150</v>
      </c>
      <c r="H11" s="98" t="s">
        <v>151</v>
      </c>
      <c r="I11" s="98" t="s">
        <v>152</v>
      </c>
      <c r="J11" s="98" t="s">
        <v>153</v>
      </c>
      <c r="K11" s="98" t="s">
        <v>154</v>
      </c>
      <c r="L11" s="99" t="s">
        <v>3</v>
      </c>
      <c r="M11" s="100"/>
    </row>
    <row r="12" spans="1:13" s="15" customFormat="1" ht="44.1" customHeight="1" x14ac:dyDescent="0.25">
      <c r="A12" s="59" t="s">
        <v>91</v>
      </c>
      <c r="B12" s="95">
        <f>+'App B - Design Const Retrofit'!C49</f>
        <v>5635000</v>
      </c>
      <c r="C12" s="96">
        <f>+'App B - Design Const Retrofit'!D49</f>
        <v>2162470.8784177913</v>
      </c>
      <c r="D12" s="95">
        <f>+'App B - Design Const Retrofit'!E49</f>
        <v>6680000</v>
      </c>
      <c r="E12" s="96">
        <f>+'App B - Design Const Retrofit'!F49</f>
        <v>2416508.6389710987</v>
      </c>
      <c r="F12" s="95">
        <f>+'App B - Design Const Retrofit'!G49</f>
        <v>6690000</v>
      </c>
      <c r="G12" s="96">
        <f>+'App B - Design Const Retrofit'!H49</f>
        <v>2425625.2403021222</v>
      </c>
      <c r="H12" s="95">
        <f>+'App B - Design Const Retrofit'!I49</f>
        <v>6690000</v>
      </c>
      <c r="I12" s="96">
        <f>+'App B - Design Const Retrofit'!J49</f>
        <v>2425625.2403021222</v>
      </c>
      <c r="J12" s="95">
        <f>+'App B - Design Const Retrofit'!K49</f>
        <v>7215000</v>
      </c>
      <c r="K12" s="96">
        <f>+'App B - Design Const Retrofit'!L49</f>
        <v>2482449.0078212316</v>
      </c>
      <c r="L12" s="96">
        <f>+'App B - Design Const Retrofit'!M49</f>
        <v>35088964.157305188</v>
      </c>
      <c r="M12" s="13"/>
    </row>
    <row r="13" spans="1:13" s="15" customFormat="1" ht="41.45" customHeight="1" x14ac:dyDescent="0.25">
      <c r="A13" s="59" t="s">
        <v>92</v>
      </c>
      <c r="B13" s="82">
        <f>+'App C -Operations &amp; Maintenance'!C23</f>
        <v>17500</v>
      </c>
      <c r="C13" s="84">
        <f>+'App C -Operations &amp; Maintenance'!D23</f>
        <v>70136.244934892253</v>
      </c>
      <c r="D13" s="82">
        <f>+'App C -Operations &amp; Maintenance'!E23</f>
        <v>27500</v>
      </c>
      <c r="E13" s="84">
        <f>+'App C -Operations &amp; Maintenance'!F23</f>
        <v>80339.920502905356</v>
      </c>
      <c r="F13" s="82">
        <f>+'App C -Operations &amp; Maintenance'!G23</f>
        <v>27500</v>
      </c>
      <c r="G13" s="84">
        <f>+'App C -Operations &amp; Maintenance'!H23</f>
        <v>80339.920502905356</v>
      </c>
      <c r="H13" s="82">
        <f>+'App C -Operations &amp; Maintenance'!I23</f>
        <v>27500</v>
      </c>
      <c r="I13" s="84">
        <f>+'App C -Operations &amp; Maintenance'!J23</f>
        <v>80339.920502905356</v>
      </c>
      <c r="J13" s="82">
        <f>+'App C -Operations &amp; Maintenance'!K23</f>
        <v>35000</v>
      </c>
      <c r="K13" s="84">
        <f>+'App C -Operations &amp; Maintenance'!L23</f>
        <v>99457.787597732065</v>
      </c>
      <c r="L13" s="84">
        <f>+'App C -Operations &amp; Maintenance'!M23</f>
        <v>1173198.2967983417</v>
      </c>
      <c r="M13" s="13"/>
    </row>
    <row r="14" spans="1:13" s="15" customFormat="1" ht="30.6" customHeight="1" thickBot="1" x14ac:dyDescent="0.3">
      <c r="A14" s="59" t="s">
        <v>93</v>
      </c>
      <c r="B14" s="83">
        <f>+'App D - Occupant Behaviour'!C13</f>
        <v>0</v>
      </c>
      <c r="C14" s="84">
        <f>+'App D - Occupant Behaviour'!D13</f>
        <v>0</v>
      </c>
      <c r="D14" s="83">
        <f>+'App D - Occupant Behaviour'!E13</f>
        <v>10000</v>
      </c>
      <c r="E14" s="84">
        <f>+'App D - Occupant Behaviour'!F13</f>
        <v>6949.4360050079113</v>
      </c>
      <c r="F14" s="83">
        <f>+'App D - Occupant Behaviour'!G13</f>
        <v>25000</v>
      </c>
      <c r="G14" s="84">
        <f>+'App D - Occupant Behaviour'!H13</f>
        <v>71146.568393816109</v>
      </c>
      <c r="H14" s="83">
        <f>+'App D - Occupant Behaviour'!I13</f>
        <v>25000</v>
      </c>
      <c r="I14" s="84">
        <f>+'App D - Occupant Behaviour'!J13</f>
        <v>71146.568393816109</v>
      </c>
      <c r="J14" s="83">
        <f>+'App D - Occupant Behaviour'!K13</f>
        <v>25000</v>
      </c>
      <c r="K14" s="84">
        <f>+'App D - Occupant Behaviour'!L13</f>
        <v>71146.568393816109</v>
      </c>
      <c r="L14" s="84">
        <f>+'App D - Occupant Behaviour'!M13</f>
        <v>454677.15438292833</v>
      </c>
      <c r="M14" s="13"/>
    </row>
    <row r="15" spans="1:13" s="15" customFormat="1" ht="26.45" customHeight="1" thickBot="1" x14ac:dyDescent="0.3">
      <c r="A15" s="60" t="s">
        <v>55</v>
      </c>
      <c r="B15" s="87">
        <f>SUM(B12:B14)</f>
        <v>5652500</v>
      </c>
      <c r="C15" s="85">
        <f>SUM(C12:C14)</f>
        <v>2232607.1233526836</v>
      </c>
      <c r="D15" s="87">
        <f t="shared" ref="D15:L15" si="0">SUM(D12:D14)</f>
        <v>6717500</v>
      </c>
      <c r="E15" s="85">
        <f t="shared" si="0"/>
        <v>2503797.9954790119</v>
      </c>
      <c r="F15" s="87">
        <f t="shared" si="0"/>
        <v>6742500</v>
      </c>
      <c r="G15" s="85">
        <f t="shared" si="0"/>
        <v>2577111.7291988437</v>
      </c>
      <c r="H15" s="87">
        <f t="shared" si="0"/>
        <v>6742500</v>
      </c>
      <c r="I15" s="85">
        <f t="shared" si="0"/>
        <v>2577111.7291988437</v>
      </c>
      <c r="J15" s="87">
        <f t="shared" si="0"/>
        <v>7275000</v>
      </c>
      <c r="K15" s="85">
        <f t="shared" si="0"/>
        <v>2653053.36381278</v>
      </c>
      <c r="L15" s="85">
        <f t="shared" si="0"/>
        <v>36716839.608486459</v>
      </c>
      <c r="M15" s="13"/>
    </row>
    <row r="16" spans="1:13" s="15" customFormat="1" ht="28.7" customHeight="1" x14ac:dyDescent="0.25">
      <c r="A16" s="55" t="s">
        <v>61</v>
      </c>
      <c r="B16" s="104"/>
      <c r="C16" s="86">
        <f>+C15*100/$B$6</f>
        <v>4.3699708200811154</v>
      </c>
      <c r="D16" s="105"/>
      <c r="E16" s="86">
        <f>+E15*100/$B$6</f>
        <v>4.9007835123226222</v>
      </c>
      <c r="F16" s="105"/>
      <c r="G16" s="86">
        <f>+G15*100/$B$6</f>
        <v>5.0442834025253163</v>
      </c>
      <c r="H16" s="105"/>
      <c r="I16" s="86">
        <f>+I15*100/$B$6</f>
        <v>5.0442834025253163</v>
      </c>
      <c r="J16" s="105"/>
      <c r="K16" s="86">
        <f>+K15*100/$B$6</f>
        <v>5.1929269877853192</v>
      </c>
      <c r="L16" s="86">
        <f>+K16+I16+G16+E16+C16</f>
        <v>24.552248125239689</v>
      </c>
      <c r="M16" s="13"/>
    </row>
    <row r="17" spans="1:13" s="15" customFormat="1" ht="27.6" customHeight="1" x14ac:dyDescent="0.25">
      <c r="A17" s="55" t="s">
        <v>58</v>
      </c>
      <c r="B17" s="66"/>
      <c r="C17" s="86">
        <f>+C15/$B$4</f>
        <v>9.0012866216967318</v>
      </c>
      <c r="D17" s="67"/>
      <c r="E17" s="86">
        <f>+E15/$B$4</f>
        <v>10.094657122786623</v>
      </c>
      <c r="F17" s="67"/>
      <c r="G17" s="86">
        <f>+G15/$B$4</f>
        <v>10.390238877236984</v>
      </c>
      <c r="H17" s="67"/>
      <c r="I17" s="86">
        <f>+I15/$B$4</f>
        <v>10.390238877236984</v>
      </c>
      <c r="J17" s="67"/>
      <c r="K17" s="86">
        <f>+K15/$B$4</f>
        <v>10.696415639162607</v>
      </c>
      <c r="L17" s="86">
        <f>+K17+I17+G17+E17+C17</f>
        <v>50.572837138119922</v>
      </c>
      <c r="M17" s="13"/>
    </row>
    <row r="18" spans="1:13" s="15" customFormat="1" ht="36" customHeight="1" x14ac:dyDescent="0.25">
      <c r="A18" s="55" t="s">
        <v>65</v>
      </c>
      <c r="B18" s="104"/>
      <c r="C18" s="86">
        <f>+C15/$B$5</f>
        <v>0.8362453965083827</v>
      </c>
      <c r="D18" s="105"/>
      <c r="E18" s="86">
        <f>+E15/$B$5</f>
        <v>0.93782265836454803</v>
      </c>
      <c r="F18" s="105"/>
      <c r="G18" s="86">
        <f>+G15/$B$5</f>
        <v>0.96528305284361993</v>
      </c>
      <c r="H18" s="105"/>
      <c r="I18" s="86">
        <f>+I15/$B$5</f>
        <v>0.96528305284361993</v>
      </c>
      <c r="J18" s="105"/>
      <c r="K18" s="86">
        <f>+K15/$B$5</f>
        <v>0.99372775396678925</v>
      </c>
      <c r="L18" s="86">
        <f>+K18+I18+G18+E18+C18</f>
        <v>4.6983619145269602</v>
      </c>
      <c r="M18" s="13"/>
    </row>
    <row r="19" spans="1:13" ht="21.75" customHeight="1" thickBot="1" x14ac:dyDescent="0.3">
      <c r="A19" s="7"/>
      <c r="B19" s="56"/>
      <c r="C19" s="51"/>
      <c r="D19" s="56"/>
      <c r="E19" s="50"/>
      <c r="F19" s="56"/>
      <c r="G19" s="50"/>
      <c r="H19" s="56"/>
      <c r="I19" s="50"/>
      <c r="J19" s="56"/>
      <c r="K19" s="50"/>
      <c r="L19" s="50"/>
      <c r="M19" s="7"/>
    </row>
    <row r="20" spans="1:13" ht="21" thickBot="1" x14ac:dyDescent="0.3">
      <c r="A20" s="7"/>
      <c r="B20" s="65" t="s">
        <v>80</v>
      </c>
      <c r="C20" s="51"/>
      <c r="D20" s="65" t="s">
        <v>80</v>
      </c>
      <c r="E20" s="50"/>
      <c r="F20" s="65" t="s">
        <v>80</v>
      </c>
      <c r="G20" s="50"/>
      <c r="H20" s="65" t="s">
        <v>80</v>
      </c>
      <c r="I20" s="50"/>
      <c r="J20" s="65" t="s">
        <v>80</v>
      </c>
      <c r="K20" s="50"/>
      <c r="L20" s="50"/>
      <c r="M20" s="7"/>
    </row>
    <row r="21" spans="1:13" ht="108.6" customHeight="1" thickBot="1" x14ac:dyDescent="0.3">
      <c r="A21" s="7"/>
      <c r="B21" s="103" t="s">
        <v>84</v>
      </c>
      <c r="C21" s="51"/>
      <c r="D21" s="103" t="s">
        <v>85</v>
      </c>
      <c r="E21" s="50"/>
      <c r="F21" s="103" t="s">
        <v>86</v>
      </c>
      <c r="G21" s="50"/>
      <c r="H21" s="103" t="s">
        <v>87</v>
      </c>
      <c r="I21" s="50"/>
      <c r="J21" s="183" t="s">
        <v>155</v>
      </c>
      <c r="K21" s="50"/>
      <c r="L21" s="50"/>
      <c r="M21" s="7"/>
    </row>
    <row r="22" spans="1:13" x14ac:dyDescent="0.25">
      <c r="A22" s="7"/>
      <c r="B22" s="50"/>
      <c r="C22" s="51"/>
      <c r="D22" s="50"/>
      <c r="E22" s="50"/>
      <c r="F22" s="50"/>
      <c r="G22" s="50"/>
      <c r="H22" s="50"/>
      <c r="I22" s="50"/>
      <c r="J22" s="50"/>
      <c r="K22" s="50"/>
      <c r="L22" s="50"/>
      <c r="M22" s="7"/>
    </row>
    <row r="23" spans="1:13" x14ac:dyDescent="0.25">
      <c r="A23" s="8" t="s">
        <v>89</v>
      </c>
    </row>
  </sheetData>
  <sheetProtection algorithmName="SHA-512" hashValue="UoUg9x6I1rUT1ma/9RvJGM2jHR7QhxyC66Rkq3wSLDxqcliMEiAVDi0BNecFMjiDxQDbOlA+R477no2Z8PRurw==" saltValue="EkOHvM7IprvmhnXuw+kj3w==" spinCount="100000" sheet="1" objects="1" scenarios="1"/>
  <pageMargins left="0.05" right="0.05" top="0.15" bottom="0.15" header="0.05" footer="0.05"/>
  <pageSetup paperSize="17" scale="42" orientation="landscape" r:id="rId1"/>
  <headerFooter>
    <oddHeader>&amp;C&amp;"Arial,Bold"&amp;18Calculating Energy Conservation Goals for FY 2024 to FY 2028</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D7C1-E33B-44F3-8836-0507AD264283}">
  <dimension ref="A1:A55"/>
  <sheetViews>
    <sheetView topLeftCell="A2" zoomScaleNormal="100" workbookViewId="0">
      <selection activeCell="A2" sqref="A2"/>
    </sheetView>
  </sheetViews>
  <sheetFormatPr defaultRowHeight="15" x14ac:dyDescent="0.25"/>
  <cols>
    <col min="1" max="1" width="100.7109375" style="230" customWidth="1"/>
  </cols>
  <sheetData>
    <row r="1" spans="1:1" ht="135" hidden="1" x14ac:dyDescent="0.25">
      <c r="A1" s="251" t="s">
        <v>400</v>
      </c>
    </row>
    <row r="2" spans="1:1" x14ac:dyDescent="0.25">
      <c r="A2" s="228" t="s">
        <v>175</v>
      </c>
    </row>
    <row r="3" spans="1:1" x14ac:dyDescent="0.25">
      <c r="A3" s="229" t="s">
        <v>362</v>
      </c>
    </row>
    <row r="4" spans="1:1" x14ac:dyDescent="0.25">
      <c r="A4" s="230" t="s">
        <v>176</v>
      </c>
    </row>
    <row r="5" spans="1:1" ht="30" x14ac:dyDescent="0.25">
      <c r="A5" s="229" t="s">
        <v>335</v>
      </c>
    </row>
    <row r="6" spans="1:1" ht="30" x14ac:dyDescent="0.25">
      <c r="A6" s="230" t="s">
        <v>336</v>
      </c>
    </row>
    <row r="9" spans="1:1" hidden="1" x14ac:dyDescent="0.25"/>
    <row r="10" spans="1:1" hidden="1" x14ac:dyDescent="0.25"/>
    <row r="11" spans="1:1" hidden="1" x14ac:dyDescent="0.25"/>
    <row r="12" spans="1:1" hidden="1" x14ac:dyDescent="0.25"/>
    <row r="13" spans="1:1" hidden="1" x14ac:dyDescent="0.25"/>
    <row r="14" spans="1:1" hidden="1" x14ac:dyDescent="0.25">
      <c r="A14" s="228" t="s">
        <v>76</v>
      </c>
    </row>
    <row r="15" spans="1:1" hidden="1" x14ac:dyDescent="0.25">
      <c r="A15" s="230" t="s">
        <v>68</v>
      </c>
    </row>
    <row r="16" spans="1:1" hidden="1" x14ac:dyDescent="0.25">
      <c r="A16" s="230" t="s">
        <v>54</v>
      </c>
    </row>
    <row r="17" spans="1:1" hidden="1" x14ac:dyDescent="0.25">
      <c r="A17" s="230" t="s">
        <v>0</v>
      </c>
    </row>
    <row r="18" spans="1:1" hidden="1" x14ac:dyDescent="0.25">
      <c r="A18" s="230" t="s">
        <v>47</v>
      </c>
    </row>
    <row r="19" spans="1:1" hidden="1" x14ac:dyDescent="0.25"/>
    <row r="20" spans="1:1" hidden="1" x14ac:dyDescent="0.25"/>
    <row r="21" spans="1:1" hidden="1" x14ac:dyDescent="0.25">
      <c r="A21" s="228" t="s">
        <v>81</v>
      </c>
    </row>
    <row r="22" spans="1:1" hidden="1" x14ac:dyDescent="0.25">
      <c r="A22" s="230" t="s">
        <v>41</v>
      </c>
    </row>
    <row r="23" spans="1:1" hidden="1" x14ac:dyDescent="0.25">
      <c r="A23" s="230" t="s">
        <v>111</v>
      </c>
    </row>
    <row r="24" spans="1:1" hidden="1" x14ac:dyDescent="0.25">
      <c r="A24" s="230" t="s">
        <v>112</v>
      </c>
    </row>
    <row r="25" spans="1:1" hidden="1" x14ac:dyDescent="0.25">
      <c r="A25" s="230" t="s">
        <v>5</v>
      </c>
    </row>
    <row r="26" spans="1:1" hidden="1" x14ac:dyDescent="0.25">
      <c r="A26" s="230" t="s">
        <v>113</v>
      </c>
    </row>
    <row r="27" spans="1:1" hidden="1" x14ac:dyDescent="0.25">
      <c r="A27" s="230" t="s">
        <v>4</v>
      </c>
    </row>
    <row r="28" spans="1:1" hidden="1" x14ac:dyDescent="0.25">
      <c r="A28" s="230" t="s">
        <v>114</v>
      </c>
    </row>
    <row r="29" spans="1:1" hidden="1" x14ac:dyDescent="0.25">
      <c r="A29" s="230" t="s">
        <v>115</v>
      </c>
    </row>
    <row r="30" spans="1:1" hidden="1" x14ac:dyDescent="0.25">
      <c r="A30" s="230" t="s">
        <v>6</v>
      </c>
    </row>
    <row r="31" spans="1:1" hidden="1" x14ac:dyDescent="0.25">
      <c r="A31" s="230" t="s">
        <v>14</v>
      </c>
    </row>
    <row r="32" spans="1:1" hidden="1" x14ac:dyDescent="0.25">
      <c r="A32" s="230" t="s">
        <v>116</v>
      </c>
    </row>
    <row r="33" spans="1:1" hidden="1" x14ac:dyDescent="0.25">
      <c r="A33" s="230" t="s">
        <v>7</v>
      </c>
    </row>
    <row r="34" spans="1:1" hidden="1" x14ac:dyDescent="0.25">
      <c r="A34" s="230" t="s">
        <v>8</v>
      </c>
    </row>
    <row r="35" spans="1:1" hidden="1" x14ac:dyDescent="0.25">
      <c r="A35" s="230" t="s">
        <v>15</v>
      </c>
    </row>
    <row r="36" spans="1:1" hidden="1" x14ac:dyDescent="0.25">
      <c r="A36" s="230" t="s">
        <v>69</v>
      </c>
    </row>
    <row r="37" spans="1:1" hidden="1" x14ac:dyDescent="0.25">
      <c r="A37" s="230" t="s">
        <v>47</v>
      </c>
    </row>
    <row r="38" spans="1:1" hidden="1" x14ac:dyDescent="0.25"/>
    <row r="39" spans="1:1" hidden="1" x14ac:dyDescent="0.25"/>
    <row r="40" spans="1:1" hidden="1" x14ac:dyDescent="0.25">
      <c r="A40" s="228" t="s">
        <v>9</v>
      </c>
    </row>
    <row r="41" spans="1:1" hidden="1" x14ac:dyDescent="0.25">
      <c r="A41" s="230" t="s">
        <v>50</v>
      </c>
    </row>
    <row r="42" spans="1:1" hidden="1" x14ac:dyDescent="0.25">
      <c r="A42" s="230" t="s">
        <v>51</v>
      </c>
    </row>
    <row r="43" spans="1:1" hidden="1" x14ac:dyDescent="0.25">
      <c r="A43" s="230" t="s">
        <v>28</v>
      </c>
    </row>
    <row r="44" spans="1:1" hidden="1" x14ac:dyDescent="0.25">
      <c r="A44" s="230" t="s">
        <v>70</v>
      </c>
    </row>
    <row r="45" spans="1:1" hidden="1" x14ac:dyDescent="0.25">
      <c r="A45" s="230" t="s">
        <v>47</v>
      </c>
    </row>
    <row r="46" spans="1:1" hidden="1" x14ac:dyDescent="0.25"/>
    <row r="47" spans="1:1" hidden="1" x14ac:dyDescent="0.25"/>
    <row r="48" spans="1:1" hidden="1" x14ac:dyDescent="0.25">
      <c r="A48" s="228" t="s">
        <v>10</v>
      </c>
    </row>
    <row r="49" spans="1:1" hidden="1" x14ac:dyDescent="0.25">
      <c r="A49" s="230" t="s">
        <v>12</v>
      </c>
    </row>
    <row r="50" spans="1:1" hidden="1" x14ac:dyDescent="0.25">
      <c r="A50" s="230" t="s">
        <v>16</v>
      </c>
    </row>
    <row r="51" spans="1:1" hidden="1" x14ac:dyDescent="0.25">
      <c r="A51" s="230" t="s">
        <v>17</v>
      </c>
    </row>
    <row r="52" spans="1:1" hidden="1" x14ac:dyDescent="0.25">
      <c r="A52" s="230" t="s">
        <v>18</v>
      </c>
    </row>
    <row r="53" spans="1:1" hidden="1" x14ac:dyDescent="0.25">
      <c r="A53" s="230" t="s">
        <v>13</v>
      </c>
    </row>
    <row r="54" spans="1:1" hidden="1" x14ac:dyDescent="0.25">
      <c r="A54" s="230" t="s">
        <v>11</v>
      </c>
    </row>
    <row r="55" spans="1:1" hidden="1" x14ac:dyDescent="0.25">
      <c r="A55" s="230" t="s">
        <v>47</v>
      </c>
    </row>
  </sheetData>
  <pageMargins left="0.7" right="0.7" top="0.75" bottom="0.75" header="0.3" footer="0.3"/>
  <pageSetup orientation="portrait" r:id="rId1"/>
</worksheet>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Instructions</vt:lpstr>
      <vt:lpstr>UNIFORMAT reference</vt:lpstr>
      <vt:lpstr>App A - Renewable Energy</vt:lpstr>
      <vt:lpstr>App B - Design Const Retrofit</vt:lpstr>
      <vt:lpstr>App C -Operations &amp; Maintenance</vt:lpstr>
      <vt:lpstr>App D - Occupant Behaviour</vt:lpstr>
      <vt:lpstr>App E - Conservation Goals</vt:lpstr>
      <vt:lpstr>Uniformat Notes</vt:lpstr>
      <vt:lpstr>Appendices2.a11.l11.5</vt:lpstr>
      <vt:lpstr>BuildingEnvelope4.a37.p37.2</vt:lpstr>
      <vt:lpstr>ColumnTotalBuildingArea1.a4.b4.5</vt:lpstr>
      <vt:lpstr>Controls3.a29.p29.2</vt:lpstr>
      <vt:lpstr>DesignConstruction5.a47.m47.2</vt:lpstr>
      <vt:lpstr>EnergyAudits2.a15.p15.3</vt:lpstr>
      <vt:lpstr>Hvac2.a10.p10.2</vt:lpstr>
      <vt:lpstr>Lighting1.a3.p3.2</vt:lpstr>
      <vt:lpstr>OperationsAndMaintenance3.a21.m21.3</vt:lpstr>
      <vt:lpstr>PolicyAndPlanning1.a3.p3.3</vt:lpstr>
      <vt:lpstr>'App A - Renewable Energy'!Print_Area</vt:lpstr>
      <vt:lpstr>'App B - Design Const Retrofit'!Print_Area</vt:lpstr>
      <vt:lpstr>'App C -Operations &amp; Maintenance'!Print_Area</vt:lpstr>
      <vt:lpstr>'App D - Occupant Behaviour'!Print_Area</vt:lpstr>
      <vt:lpstr>'App E - Conservation Goals'!Print_Area</vt:lpstr>
      <vt:lpstr>'Uniformat Notes'!Print_Area</vt:lpstr>
      <vt:lpstr>'UNIFORMAT reference'!Print_Area</vt:lpstr>
      <vt:lpstr>'UNIFORMAT reference'!Print_Titles</vt:lpstr>
      <vt:lpstr>TrainingAndEducation1.a4.p4.4</vt:lpstr>
      <vt:lpstr>TypeofRenewableEnergy1.a3.o3.1</vt:lpstr>
    </vt:vector>
  </TitlesOfParts>
  <Company>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Calculating Energy Conservation Goals (FY2024 through FY2028)</dc:title>
  <dc:creator>Carter, Karen (EDU)</dc:creator>
  <cp:lastModifiedBy>Whalen, Daniel</cp:lastModifiedBy>
  <cp:lastPrinted>2024-06-29T06:21:57Z</cp:lastPrinted>
  <dcterms:created xsi:type="dcterms:W3CDTF">2013-10-18T16:37:51Z</dcterms:created>
  <dcterms:modified xsi:type="dcterms:W3CDTF">2024-06-29T06:26:33Z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Karen.Carter2@ontario.ca</vt:lpwstr>
  </property>
  <property fmtid="{D5CDD505-2E9C-101B-9397-08002B2CF9AE}" pid="5" name="MSIP_Label_034a106e-6316-442c-ad35-738afd673d2b_SetDate">
    <vt:lpwstr>2019-04-25T15:18:38.2582008Z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